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G16" i="6"/>
  <c r="G25" i="5"/>
  <c r="G31" i="4"/>
  <c r="G29" i="3"/>
  <c r="G21" i="2"/>
  <c r="G14" i="1"/>
  <c r="H14"/>
  <c r="H21" i="2"/>
  <c r="H31" i="4"/>
  <c r="H25" i="5"/>
  <c r="H16" i="6"/>
  <c r="H3"/>
  <c r="H20" i="5"/>
  <c r="H13"/>
  <c r="H3"/>
  <c r="H22" i="4"/>
  <c r="H21"/>
  <c r="H15"/>
  <c r="H8"/>
  <c r="H27" i="3"/>
  <c r="H23"/>
  <c r="H21"/>
  <c r="H19"/>
  <c r="H18"/>
  <c r="H8"/>
  <c r="H6"/>
  <c r="H14" i="2"/>
  <c r="H5"/>
  <c r="H4"/>
  <c r="H29" i="3" l="1"/>
</calcChain>
</file>

<file path=xl/sharedStrings.xml><?xml version="1.0" encoding="utf-8"?>
<sst xmlns="http://schemas.openxmlformats.org/spreadsheetml/2006/main" count="474" uniqueCount="300">
  <si>
    <t>Redni broj</t>
  </si>
  <si>
    <t>Naziv opreme</t>
  </si>
  <si>
    <t>Model</t>
  </si>
  <si>
    <t>Proizvođač</t>
  </si>
  <si>
    <t>Količina</t>
  </si>
  <si>
    <t>Vrednost</t>
  </si>
  <si>
    <t>Donator</t>
  </si>
  <si>
    <t>Labteh</t>
  </si>
  <si>
    <t>UKUPNO</t>
  </si>
  <si>
    <t>Analizator gasni</t>
  </si>
  <si>
    <t>INNOVA MD GROUP</t>
  </si>
  <si>
    <t>ABL 90</t>
  </si>
  <si>
    <t>Radiometar</t>
  </si>
  <si>
    <t>Grejač tečnosti</t>
  </si>
  <si>
    <t>Astoflo pluc eco</t>
  </si>
  <si>
    <t>Fresenius</t>
  </si>
  <si>
    <t>RTG- analogni aparat</t>
  </si>
  <si>
    <t>Dem Novi Sad</t>
  </si>
  <si>
    <t>Top-x HF</t>
  </si>
  <si>
    <t>INNOMED Hungary</t>
  </si>
  <si>
    <t>Laboratorijski osmometar</t>
  </si>
  <si>
    <t>AL3320</t>
  </si>
  <si>
    <t>Advanced instruments SAD</t>
  </si>
  <si>
    <t>Analizator hematološki</t>
  </si>
  <si>
    <t>Pentra 80xl</t>
  </si>
  <si>
    <t>Horiba abx</t>
  </si>
  <si>
    <t>Aparat za dijalizu</t>
  </si>
  <si>
    <t>Fresenius Medical Care Beograd</t>
  </si>
  <si>
    <t>5008s online</t>
  </si>
  <si>
    <t>4008s classic basic</t>
  </si>
  <si>
    <t>Fresenius Medical Care</t>
  </si>
  <si>
    <t>Hematološki analizator</t>
  </si>
  <si>
    <t>XS 500i</t>
  </si>
  <si>
    <t>Sysmex</t>
  </si>
  <si>
    <t>Pentra es 60</t>
  </si>
  <si>
    <t>ABX</t>
  </si>
  <si>
    <t>Aparat za grejanje krvi i rastvora</t>
  </si>
  <si>
    <t>Aparat za neinvazivni hemodinamski monitoring</t>
  </si>
  <si>
    <t>Fluido</t>
  </si>
  <si>
    <t>Cardio q-odm</t>
  </si>
  <si>
    <t>The surgical company international</t>
  </si>
  <si>
    <t>Deltex Medical LTD UK</t>
  </si>
  <si>
    <t>Monitor sa pratećom opremom</t>
  </si>
  <si>
    <t>Vigileo</t>
  </si>
  <si>
    <t>Edwards life sciencies</t>
  </si>
  <si>
    <t>Dijagnostički uređaj za merenje debljine rožnjače</t>
  </si>
  <si>
    <t>Palm scan P2000 Fast Pach</t>
  </si>
  <si>
    <t>Mikro medical Devisces USA</t>
  </si>
  <si>
    <t>Dermatoskop digitalni</t>
  </si>
  <si>
    <t>Lafarge d.o.o</t>
  </si>
  <si>
    <t>Derma lite II pro hr</t>
  </si>
  <si>
    <t>Sony</t>
  </si>
  <si>
    <t>Dijagnostički uređaj za očnu koherentnu tomografiju</t>
  </si>
  <si>
    <t>Novartis pharma</t>
  </si>
  <si>
    <t>Karl Zeiss</t>
  </si>
  <si>
    <t>Magnum pištolj za biopsiju</t>
  </si>
  <si>
    <t>Biostent</t>
  </si>
  <si>
    <t xml:space="preserve">Fresenius Medical Care </t>
  </si>
  <si>
    <t>5008s</t>
  </si>
  <si>
    <t>Fotelja za dijalizu</t>
  </si>
  <si>
    <t>Novo x 220</t>
  </si>
  <si>
    <t>Aparat za koagulaciju</t>
  </si>
  <si>
    <t>bcs xp</t>
  </si>
  <si>
    <t>Simens Healthcare</t>
  </si>
  <si>
    <t>Sysmex Ca1500 basic</t>
  </si>
  <si>
    <t>Aparat za potpunu automatizovanu analizu</t>
  </si>
  <si>
    <t>Euroimmun Analyzer I-2P</t>
  </si>
  <si>
    <t>Euroimmun Germany</t>
  </si>
  <si>
    <t>Mešalica za epruvete</t>
  </si>
  <si>
    <t>Fluido blood and fluid warming</t>
  </si>
  <si>
    <t>Operacioni sto</t>
  </si>
  <si>
    <t>Einbel</t>
  </si>
  <si>
    <t>Maquet</t>
  </si>
  <si>
    <t>Grejač za novorođenčad</t>
  </si>
  <si>
    <t xml:space="preserve">Medifa </t>
  </si>
  <si>
    <t>Stalak za infuziju</t>
  </si>
  <si>
    <t>Ultrazvučni aparat</t>
  </si>
  <si>
    <t>Elixir group</t>
  </si>
  <si>
    <t>Logiq c5 premium</t>
  </si>
  <si>
    <t>General electric</t>
  </si>
  <si>
    <t>Monitor</t>
  </si>
  <si>
    <t>Fizička lica "Podvinec Mihael"</t>
  </si>
  <si>
    <t>Simens</t>
  </si>
  <si>
    <t>Mikroskop</t>
  </si>
  <si>
    <t>Opmi 11</t>
  </si>
  <si>
    <t>Carl Zeiss</t>
  </si>
  <si>
    <t>Šinski sistem za intenzivnu terapiju</t>
  </si>
  <si>
    <t>EKG aparat</t>
  </si>
  <si>
    <t>Chiasma INC</t>
  </si>
  <si>
    <t>CM300</t>
  </si>
  <si>
    <t>Sunline Medical co</t>
  </si>
  <si>
    <t>Uveličavajuća lupa sa stalkom</t>
  </si>
  <si>
    <t>Do-ing</t>
  </si>
  <si>
    <t>M-2049</t>
  </si>
  <si>
    <t>4008s classix</t>
  </si>
  <si>
    <t>Body composition monitor</t>
  </si>
  <si>
    <t>BCM</t>
  </si>
  <si>
    <t>5008s Online</t>
  </si>
  <si>
    <t>Automatski koagulometar</t>
  </si>
  <si>
    <t>CA 620</t>
  </si>
  <si>
    <t>Imunohemijski analizator</t>
  </si>
  <si>
    <t>CL2000i</t>
  </si>
  <si>
    <t>Mindray</t>
  </si>
  <si>
    <t>Pentra 80xlr</t>
  </si>
  <si>
    <t>Biohemijski analizator</t>
  </si>
  <si>
    <t>BS 800 ISE</t>
  </si>
  <si>
    <t>Mikroskop fluorescentni</t>
  </si>
  <si>
    <t>Eurostar II</t>
  </si>
  <si>
    <t>Gasni analizator</t>
  </si>
  <si>
    <t>ABL 90 Flex</t>
  </si>
  <si>
    <t>Analizator</t>
  </si>
  <si>
    <t>Alura med d.o.o</t>
  </si>
  <si>
    <t>Tip C Pathfast</t>
  </si>
  <si>
    <t>Mitsubishi chemical Japan</t>
  </si>
  <si>
    <t>Aparat za intra i perioperativno grejanje pacijenata</t>
  </si>
  <si>
    <t>Mistral air warming</t>
  </si>
  <si>
    <t>Neurostimulator periferni</t>
  </si>
  <si>
    <t>Omni medikal d.o.o</t>
  </si>
  <si>
    <t>PS 1721</t>
  </si>
  <si>
    <t>Temena Sas</t>
  </si>
  <si>
    <t>Grejač za pacijente</t>
  </si>
  <si>
    <t>Bušilica baterijska modul.elec7batt handpi</t>
  </si>
  <si>
    <t>Zimmer universal</t>
  </si>
  <si>
    <t>Zimmer Surgical Switzerland</t>
  </si>
  <si>
    <t>Pulsoksimetar za prst</t>
  </si>
  <si>
    <t>Lions club Mileva Maric Eistein</t>
  </si>
  <si>
    <t>MD 300  C2</t>
  </si>
  <si>
    <t>Beijing Choice</t>
  </si>
  <si>
    <t>Aparat za magnetnu terapiju</t>
  </si>
  <si>
    <t>Fizička lica</t>
  </si>
  <si>
    <t>Impulser Trade Subotica</t>
  </si>
  <si>
    <t>Špric pumpa</t>
  </si>
  <si>
    <t>Lilly Drogeria Apoteka</t>
  </si>
  <si>
    <t>Perfusor space</t>
  </si>
  <si>
    <t>Bbraun</t>
  </si>
  <si>
    <t>Aspirator</t>
  </si>
  <si>
    <t>Pump-max</t>
  </si>
  <si>
    <t>Pneumbra INC</t>
  </si>
  <si>
    <t>Aparat za ispitivanje trombocitne aktivnosti</t>
  </si>
  <si>
    <t>Verify now instrument INTL</t>
  </si>
  <si>
    <t>Aparat za operaciju prednjeg segmenta oka</t>
  </si>
  <si>
    <t>Amicus SRB d.o.o</t>
  </si>
  <si>
    <t>Centurion vision system</t>
  </si>
  <si>
    <t>Alcon</t>
  </si>
  <si>
    <t>Dermlite 100</t>
  </si>
  <si>
    <t>DL100</t>
  </si>
  <si>
    <t>M.Devices Group</t>
  </si>
  <si>
    <t>Dermlite (foto II pro plus) Canon eos 70D</t>
  </si>
  <si>
    <t>Foto II pro plus Canon eos 70D</t>
  </si>
  <si>
    <t>Canon</t>
  </si>
  <si>
    <t>5008 Online</t>
  </si>
  <si>
    <t>Analizator elektrolita</t>
  </si>
  <si>
    <t>Easy Lyte Ca</t>
  </si>
  <si>
    <t>Medical corp. SAD</t>
  </si>
  <si>
    <t>Analizator glukoza</t>
  </si>
  <si>
    <t>Biosen c line</t>
  </si>
  <si>
    <t>EKF Nemačka</t>
  </si>
  <si>
    <t>Liason xl</t>
  </si>
  <si>
    <t>Diasorin Italija</t>
  </si>
  <si>
    <t>Autolyse</t>
  </si>
  <si>
    <t>Dialab Ges MBH</t>
  </si>
  <si>
    <t>Mini vidas 3</t>
  </si>
  <si>
    <t>Biomerieux Francuska</t>
  </si>
  <si>
    <t>Centrifuga</t>
  </si>
  <si>
    <t>Labnet mini pcr plate spiner</t>
  </si>
  <si>
    <t xml:space="preserve">Labnet international </t>
  </si>
  <si>
    <t>Microsemi</t>
  </si>
  <si>
    <t>Horiba LTD Japan</t>
  </si>
  <si>
    <t>Mikroskop sa kamerom</t>
  </si>
  <si>
    <t>Optic 104T</t>
  </si>
  <si>
    <t>Color lab expert</t>
  </si>
  <si>
    <t>Gem premier 3000</t>
  </si>
  <si>
    <t>Instrumentation Labaratory USA</t>
  </si>
  <si>
    <t>Cerebralno-somatski monitor</t>
  </si>
  <si>
    <t>Invos 5100C</t>
  </si>
  <si>
    <t>Covidien-Medtronic</t>
  </si>
  <si>
    <t>Hemodinamski monitor</t>
  </si>
  <si>
    <t>Lidco parid V2</t>
  </si>
  <si>
    <t>Lidco V.Britanija</t>
  </si>
  <si>
    <t>Negatoskop nadgradni sa 3 filma</t>
  </si>
  <si>
    <t>NL2103</t>
  </si>
  <si>
    <t>Victoria Versa</t>
  </si>
  <si>
    <t>Cheiron Češka</t>
  </si>
  <si>
    <t>Elektrokauter</t>
  </si>
  <si>
    <t>Erbe vio 300s</t>
  </si>
  <si>
    <t>Erbe Nemačka</t>
  </si>
  <si>
    <t>Real time PCR Analize</t>
  </si>
  <si>
    <t>M200RT</t>
  </si>
  <si>
    <t>Abbot</t>
  </si>
  <si>
    <t>Termoblok</t>
  </si>
  <si>
    <t>Labnet International</t>
  </si>
  <si>
    <t>Ultrazvučni aparat sa sondom</t>
  </si>
  <si>
    <t>General electrics</t>
  </si>
  <si>
    <t>Antidekubitalni dušek sa motorom</t>
  </si>
  <si>
    <t>Aparat za skrining sluha kod novorođenčadi</t>
  </si>
  <si>
    <t>Interacoustics otoread</t>
  </si>
  <si>
    <t>Aparat za mehaničku ventilaciju</t>
  </si>
  <si>
    <t>BC161</t>
  </si>
  <si>
    <t>Fisher&amp;paykel</t>
  </si>
  <si>
    <t>Kibid</t>
  </si>
  <si>
    <t>Buble Cpap</t>
  </si>
  <si>
    <t>Visinometar</t>
  </si>
  <si>
    <t>Nacionalno udruženje Horast</t>
  </si>
  <si>
    <t>Multrifiltrate</t>
  </si>
  <si>
    <t>Interlab EXIM d.o.o</t>
  </si>
  <si>
    <t>BN prospec</t>
  </si>
  <si>
    <t>Laboratorijski zamrzivač</t>
  </si>
  <si>
    <t>F6245W</t>
  </si>
  <si>
    <t>Gorenje</t>
  </si>
  <si>
    <t>Vision Tek Live Digital</t>
  </si>
  <si>
    <t>Sekura Japan</t>
  </si>
  <si>
    <t>Digitalna USB-2 kamera</t>
  </si>
  <si>
    <t>Laminar-citostatik bezbednosni kabinet</t>
  </si>
  <si>
    <t>Berner flowsafe c maxpro-130</t>
  </si>
  <si>
    <t>Berner Germany</t>
  </si>
  <si>
    <t>Aparat za perioperativno grejanje pacijenata</t>
  </si>
  <si>
    <t xml:space="preserve">Mistral air </t>
  </si>
  <si>
    <t>Basic mobile</t>
  </si>
  <si>
    <t>Medela Switzerland</t>
  </si>
  <si>
    <t>Ultrazvučni nož</t>
  </si>
  <si>
    <t>Gen11</t>
  </si>
  <si>
    <t>Ethicon Endosyrgery USA</t>
  </si>
  <si>
    <t>Monitor za praćenje vitalnih funkcija</t>
  </si>
  <si>
    <t>Drager</t>
  </si>
  <si>
    <t>Infinity Vista 120</t>
  </si>
  <si>
    <t>Modularni pacijent monitor</t>
  </si>
  <si>
    <t>A3+EMS</t>
  </si>
  <si>
    <t>Biolight</t>
  </si>
  <si>
    <t>Aparat za dezinfekciju i dekontaminaciju prostora</t>
  </si>
  <si>
    <t>Lupa</t>
  </si>
  <si>
    <t>Volk 90D</t>
  </si>
  <si>
    <t>Oksimetar pulsni prenosni stoni</t>
  </si>
  <si>
    <t>Audiometar</t>
  </si>
  <si>
    <t>Madsen xeta</t>
  </si>
  <si>
    <t>GN Otrometrics Denmark</t>
  </si>
  <si>
    <t>Timpanometar Madsen ZODUAC QC</t>
  </si>
  <si>
    <t>Madsen zodiac QC</t>
  </si>
  <si>
    <t>Medicinski laser štampač</t>
  </si>
  <si>
    <t>DV 5950</t>
  </si>
  <si>
    <t>Carestream Health</t>
  </si>
  <si>
    <t>Medicinski frižider bio compact</t>
  </si>
  <si>
    <t>Pfizer HCP Corporation</t>
  </si>
  <si>
    <t>RR310</t>
  </si>
  <si>
    <t>Gram Commercial Danska</t>
  </si>
  <si>
    <t>Mobilni uređaj za kiseonik</t>
  </si>
  <si>
    <t>Travel care o2</t>
  </si>
  <si>
    <t>Aparat za plazmaferezu</t>
  </si>
  <si>
    <t>Pharma Pheresis d.o.o</t>
  </si>
  <si>
    <t>Haemonetics MCS+</t>
  </si>
  <si>
    <t>Oxycare GMBH</t>
  </si>
  <si>
    <t>Aparat sta Compact max</t>
  </si>
  <si>
    <t>Stago</t>
  </si>
  <si>
    <t>Siemens healthcare</t>
  </si>
  <si>
    <t>Aparat za gasne analize</t>
  </si>
  <si>
    <t>Operaciona lampa Volista</t>
  </si>
  <si>
    <t>Uređaj za skrinig sluha kod novorođenčadi</t>
  </si>
  <si>
    <t>Accuscreen</t>
  </si>
  <si>
    <t>B Braun</t>
  </si>
  <si>
    <t>Aparat cry-ac i ručni dermoskop</t>
  </si>
  <si>
    <t>Dermalite</t>
  </si>
  <si>
    <t>Aparat za hemodijalizu</t>
  </si>
  <si>
    <t>Mobilni ele. Aspirator</t>
  </si>
  <si>
    <t>Medela</t>
  </si>
  <si>
    <t>Yunycom d.o.o Beograd</t>
  </si>
  <si>
    <t>Remed d.o.o. Beograd</t>
  </si>
  <si>
    <t>Mar medica d.o.o Beograd</t>
  </si>
  <si>
    <t>Mark medical d.o.o Beograd</t>
  </si>
  <si>
    <t>Mark Sharp&amp;Dohme Beograd</t>
  </si>
  <si>
    <t>Eurodijagnostika d.o.o.  Novi Sad</t>
  </si>
  <si>
    <t>Mar medica Beograd</t>
  </si>
  <si>
    <t>Promedia d.o.o Kikinda</t>
  </si>
  <si>
    <t>Fresenius Medical Care Vršac</t>
  </si>
  <si>
    <t>Eurodijagnostika d.o.o. Novi Sad</t>
  </si>
  <si>
    <t>Gosper d.o.o Beograd</t>
  </si>
  <si>
    <t>Neomedica d.o.o Beograd</t>
  </si>
  <si>
    <t>Fond B92 Beograd</t>
  </si>
  <si>
    <t>Magna Pharmacia d.o.o Beograd</t>
  </si>
  <si>
    <t>Superlab d.o.o Beograd</t>
  </si>
  <si>
    <t>Makler d.o.o Beograd</t>
  </si>
  <si>
    <t>Denta-BP-Pharm d.o.o Beograd</t>
  </si>
  <si>
    <t>Paroco d.o.o Novi Sad</t>
  </si>
  <si>
    <t>Stiga d.o.o Novi Sad</t>
  </si>
  <si>
    <t>Blic fondacija Beograd</t>
  </si>
  <si>
    <t>Fresenius Medical Care Srbija Vršac</t>
  </si>
  <si>
    <t>Superlab d.o.o. Beograd</t>
  </si>
  <si>
    <t xml:space="preserve">Interlab EXIM d.o.o </t>
  </si>
  <si>
    <t>Promedia d.o.o. Kikinda</t>
  </si>
  <si>
    <t>Drager tehnika d.o.o Beograd</t>
  </si>
  <si>
    <t xml:space="preserve">Medis pharma d.o.o </t>
  </si>
  <si>
    <t>Trivax VV d.o.o Beograd</t>
  </si>
  <si>
    <t>Audio BM d.o.o Novi Sad</t>
  </si>
  <si>
    <t>Medicom d.o.o Šabac</t>
  </si>
  <si>
    <t>Fizička lica Dajana Lazić, Nemačka</t>
  </si>
  <si>
    <t>Aparat za proveru funkcije Trombocita</t>
  </si>
  <si>
    <t>Eurodijagnostika d.o.o Novi Sad</t>
  </si>
  <si>
    <t>Kibid d.o.o Beograd</t>
  </si>
  <si>
    <t>B Braun d.o.o Beograd</t>
  </si>
  <si>
    <t>sa PDV-om</t>
  </si>
  <si>
    <t>Beiersdorf Beograd</t>
  </si>
  <si>
    <t>Denta BP Pharm d.o.o Beograd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</si>
</sst>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23" xfId="0" applyFon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39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 wrapText="1"/>
    </xf>
    <xf numFmtId="4" fontId="0" fillId="0" borderId="38" xfId="0" applyNumberForma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" fontId="0" fillId="0" borderId="39" xfId="0" applyNumberFormat="1" applyBorder="1" applyAlignment="1">
      <alignment horizontal="center" vertical="center" wrapText="1"/>
    </xf>
    <xf numFmtId="4" fontId="0" fillId="0" borderId="26" xfId="0" applyNumberForma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G14" sqref="G14"/>
    </sheetView>
  </sheetViews>
  <sheetFormatPr defaultRowHeight="15"/>
  <cols>
    <col min="2" max="2" width="10" style="1" customWidth="1"/>
    <col min="3" max="3" width="45.5703125" style="1" customWidth="1"/>
    <col min="4" max="4" width="42.140625" style="1" customWidth="1"/>
    <col min="5" max="5" width="29.140625" style="1" customWidth="1"/>
    <col min="6" max="6" width="28.140625" style="1" customWidth="1"/>
    <col min="7" max="7" width="9.140625" style="1"/>
    <col min="8" max="8" width="19.140625" style="1" customWidth="1"/>
  </cols>
  <sheetData>
    <row r="1" spans="1:9" ht="30.75" customHeight="1" thickBot="1">
      <c r="A1" s="15"/>
      <c r="B1" s="16"/>
      <c r="C1" s="16"/>
      <c r="D1" s="16"/>
      <c r="E1" s="16"/>
      <c r="F1" s="16"/>
      <c r="G1" s="16"/>
      <c r="H1" s="16"/>
      <c r="I1" s="15"/>
    </row>
    <row r="2" spans="1:9" ht="15.75" thickBot="1">
      <c r="A2" s="15"/>
      <c r="B2" s="8" t="s">
        <v>0</v>
      </c>
      <c r="C2" s="8" t="s">
        <v>1</v>
      </c>
      <c r="D2" s="17" t="s">
        <v>6</v>
      </c>
      <c r="E2" s="9" t="s">
        <v>2</v>
      </c>
      <c r="F2" s="8" t="s">
        <v>3</v>
      </c>
      <c r="G2" s="10" t="s">
        <v>4</v>
      </c>
      <c r="H2" s="8" t="s">
        <v>5</v>
      </c>
      <c r="I2" s="15"/>
    </row>
    <row r="3" spans="1:9" ht="24.75" customHeight="1" thickBot="1">
      <c r="A3" s="15"/>
      <c r="B3" s="2">
        <v>1</v>
      </c>
      <c r="C3" s="33" t="s">
        <v>26</v>
      </c>
      <c r="D3" s="57" t="s">
        <v>27</v>
      </c>
      <c r="E3" s="34" t="s">
        <v>28</v>
      </c>
      <c r="F3" s="35" t="s">
        <v>30</v>
      </c>
      <c r="G3" s="46">
        <v>1</v>
      </c>
      <c r="H3" s="36">
        <v>1000000</v>
      </c>
      <c r="I3" s="15"/>
    </row>
    <row r="4" spans="1:9" ht="24.75" customHeight="1" thickBot="1">
      <c r="A4" s="15"/>
      <c r="B4" s="2">
        <v>2</v>
      </c>
      <c r="C4" s="37" t="s">
        <v>26</v>
      </c>
      <c r="D4" s="59" t="s">
        <v>27</v>
      </c>
      <c r="E4" s="38" t="s">
        <v>29</v>
      </c>
      <c r="F4" s="39" t="s">
        <v>30</v>
      </c>
      <c r="G4" s="47">
        <v>1</v>
      </c>
      <c r="H4" s="40">
        <v>813154.6</v>
      </c>
      <c r="I4" s="15"/>
    </row>
    <row r="5" spans="1:9" ht="16.5" thickBot="1">
      <c r="A5" s="15"/>
      <c r="B5" s="2">
        <v>3</v>
      </c>
      <c r="C5" s="48" t="s">
        <v>31</v>
      </c>
      <c r="D5" s="49" t="s">
        <v>263</v>
      </c>
      <c r="E5" s="50" t="s">
        <v>32</v>
      </c>
      <c r="F5" s="48" t="s">
        <v>33</v>
      </c>
      <c r="G5" s="51">
        <v>1</v>
      </c>
      <c r="H5" s="52">
        <v>813600</v>
      </c>
      <c r="I5" s="15"/>
    </row>
    <row r="6" spans="1:9" ht="16.5" thickBot="1">
      <c r="A6" s="15"/>
      <c r="B6" s="3">
        <v>4</v>
      </c>
      <c r="C6" s="53" t="s">
        <v>31</v>
      </c>
      <c r="D6" s="54" t="s">
        <v>264</v>
      </c>
      <c r="E6" s="54" t="s">
        <v>34</v>
      </c>
      <c r="F6" s="53" t="s">
        <v>35</v>
      </c>
      <c r="G6" s="55">
        <v>1</v>
      </c>
      <c r="H6" s="56">
        <v>1140340</v>
      </c>
      <c r="I6" s="15"/>
    </row>
    <row r="7" spans="1:9" ht="32.25" thickBot="1">
      <c r="A7" s="15"/>
      <c r="B7" s="19">
        <v>5</v>
      </c>
      <c r="C7" s="33" t="s">
        <v>36</v>
      </c>
      <c r="D7" s="57" t="s">
        <v>265</v>
      </c>
      <c r="E7" s="34" t="s">
        <v>38</v>
      </c>
      <c r="F7" s="35" t="s">
        <v>40</v>
      </c>
      <c r="G7" s="58">
        <v>1</v>
      </c>
      <c r="H7" s="36">
        <v>136800</v>
      </c>
      <c r="I7" s="15"/>
    </row>
    <row r="8" spans="1:9" ht="32.25" thickBot="1">
      <c r="A8" s="15"/>
      <c r="B8" s="20">
        <v>6</v>
      </c>
      <c r="C8" s="37" t="s">
        <v>37</v>
      </c>
      <c r="D8" s="57" t="s">
        <v>265</v>
      </c>
      <c r="E8" s="38" t="s">
        <v>39</v>
      </c>
      <c r="F8" s="39" t="s">
        <v>41</v>
      </c>
      <c r="G8" s="60">
        <v>1</v>
      </c>
      <c r="H8" s="41">
        <v>1735608</v>
      </c>
      <c r="I8" s="15"/>
    </row>
    <row r="9" spans="1:9" ht="16.5" thickBot="1">
      <c r="A9" s="15"/>
      <c r="B9" s="21">
        <v>7</v>
      </c>
      <c r="C9" s="61" t="s">
        <v>42</v>
      </c>
      <c r="D9" s="62" t="s">
        <v>266</v>
      </c>
      <c r="E9" s="63" t="s">
        <v>43</v>
      </c>
      <c r="F9" s="63" t="s">
        <v>44</v>
      </c>
      <c r="G9" s="64">
        <v>1</v>
      </c>
      <c r="H9" s="65">
        <v>463283.34</v>
      </c>
      <c r="I9" s="15"/>
    </row>
    <row r="10" spans="1:9" ht="32.25" thickBot="1">
      <c r="A10" s="15"/>
      <c r="B10" s="22">
        <v>8</v>
      </c>
      <c r="C10" s="66" t="s">
        <v>45</v>
      </c>
      <c r="D10" s="67" t="s">
        <v>267</v>
      </c>
      <c r="E10" s="67" t="s">
        <v>46</v>
      </c>
      <c r="F10" s="68" t="s">
        <v>47</v>
      </c>
      <c r="G10" s="68">
        <v>1</v>
      </c>
      <c r="H10" s="65">
        <v>261056.02</v>
      </c>
      <c r="I10" s="15"/>
    </row>
    <row r="11" spans="1:9" ht="16.5" thickBot="1">
      <c r="A11" s="15"/>
      <c r="B11" s="4">
        <v>9</v>
      </c>
      <c r="C11" s="50" t="s">
        <v>48</v>
      </c>
      <c r="D11" s="48" t="s">
        <v>49</v>
      </c>
      <c r="E11" s="48" t="s">
        <v>50</v>
      </c>
      <c r="F11" s="69" t="s">
        <v>51</v>
      </c>
      <c r="G11" s="69">
        <v>1</v>
      </c>
      <c r="H11" s="65">
        <v>116402.38</v>
      </c>
      <c r="I11" s="15"/>
    </row>
    <row r="12" spans="1:9" ht="32.25" thickBot="1">
      <c r="A12" s="15"/>
      <c r="B12" s="4">
        <v>10</v>
      </c>
      <c r="C12" s="50" t="s">
        <v>52</v>
      </c>
      <c r="D12" s="48" t="s">
        <v>53</v>
      </c>
      <c r="E12" s="48">
        <v>3008946</v>
      </c>
      <c r="F12" s="69" t="s">
        <v>54</v>
      </c>
      <c r="G12" s="69">
        <v>1</v>
      </c>
      <c r="H12" s="65">
        <v>1614240</v>
      </c>
      <c r="I12" s="15"/>
    </row>
    <row r="13" spans="1:9" ht="16.5" thickBot="1">
      <c r="A13" s="15"/>
      <c r="B13" s="23">
        <v>11</v>
      </c>
      <c r="C13" s="70" t="s">
        <v>55</v>
      </c>
      <c r="D13" s="71" t="s">
        <v>56</v>
      </c>
      <c r="E13" s="71"/>
      <c r="F13" s="72"/>
      <c r="G13" s="72">
        <v>1</v>
      </c>
      <c r="H13" s="65">
        <v>200000</v>
      </c>
      <c r="I13" s="15"/>
    </row>
    <row r="14" spans="1:9" ht="15.75" thickBot="1">
      <c r="A14" s="15"/>
      <c r="B14" s="44" t="s">
        <v>8</v>
      </c>
      <c r="C14" s="45"/>
      <c r="D14" s="45"/>
      <c r="E14" s="45"/>
      <c r="F14" s="45"/>
      <c r="G14" s="87">
        <f>SUM(G3:G13)</f>
        <v>11</v>
      </c>
      <c r="H14" s="7">
        <f>SUM(H3:H13)</f>
        <v>8294484.3399999989</v>
      </c>
      <c r="I14" s="15"/>
    </row>
    <row r="15" spans="1:9" ht="29.25" customHeight="1">
      <c r="A15" s="15"/>
      <c r="B15" s="16"/>
      <c r="C15" s="16"/>
      <c r="D15" s="16"/>
      <c r="E15" s="16"/>
      <c r="F15" s="16"/>
      <c r="G15" s="16"/>
      <c r="H15" s="16"/>
      <c r="I15" s="15"/>
    </row>
  </sheetData>
  <mergeCells count="1">
    <mergeCell ref="B14:F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topLeftCell="A7" workbookViewId="0">
      <selection activeCell="D10" sqref="D10"/>
    </sheetView>
  </sheetViews>
  <sheetFormatPr defaultRowHeight="15"/>
  <cols>
    <col min="2" max="2" width="9.140625" customWidth="1"/>
    <col min="3" max="3" width="21.5703125" customWidth="1"/>
    <col min="4" max="4" width="28.7109375" customWidth="1"/>
    <col min="5" max="5" width="30" customWidth="1"/>
    <col min="6" max="6" width="21.140625" customWidth="1"/>
    <col min="8" max="8" width="16.140625" customWidth="1"/>
  </cols>
  <sheetData>
    <row r="1" spans="1:9" ht="30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8" t="s">
        <v>0</v>
      </c>
      <c r="C2" s="8" t="s">
        <v>1</v>
      </c>
      <c r="D2" s="9" t="s">
        <v>6</v>
      </c>
      <c r="E2" s="9" t="s">
        <v>2</v>
      </c>
      <c r="F2" s="8" t="s">
        <v>3</v>
      </c>
      <c r="G2" s="10" t="s">
        <v>4</v>
      </c>
      <c r="H2" s="8" t="s">
        <v>5</v>
      </c>
      <c r="I2" s="15"/>
    </row>
    <row r="3" spans="1:9">
      <c r="A3" s="15"/>
      <c r="B3" s="2">
        <v>1</v>
      </c>
      <c r="C3" s="73" t="s">
        <v>16</v>
      </c>
      <c r="D3" s="76" t="s">
        <v>17</v>
      </c>
      <c r="E3" s="76" t="s">
        <v>18</v>
      </c>
      <c r="F3" s="73" t="s">
        <v>19</v>
      </c>
      <c r="G3" s="77">
        <v>1</v>
      </c>
      <c r="H3" s="78">
        <v>480000</v>
      </c>
      <c r="I3" s="15"/>
    </row>
    <row r="4" spans="1:9" ht="30">
      <c r="A4" s="15"/>
      <c r="B4" s="2">
        <v>2</v>
      </c>
      <c r="C4" s="73" t="s">
        <v>26</v>
      </c>
      <c r="D4" s="76" t="s">
        <v>57</v>
      </c>
      <c r="E4" s="76" t="s">
        <v>58</v>
      </c>
      <c r="F4" s="73" t="s">
        <v>30</v>
      </c>
      <c r="G4" s="77">
        <v>2</v>
      </c>
      <c r="H4" s="78">
        <f>1198558.9*2</f>
        <v>2397117.7999999998</v>
      </c>
      <c r="I4" s="15"/>
    </row>
    <row r="5" spans="1:9" ht="30.75" thickBot="1">
      <c r="A5" s="15"/>
      <c r="B5" s="3">
        <v>3</v>
      </c>
      <c r="C5" s="74" t="s">
        <v>59</v>
      </c>
      <c r="D5" s="79" t="s">
        <v>57</v>
      </c>
      <c r="E5" s="79" t="s">
        <v>60</v>
      </c>
      <c r="F5" s="74" t="s">
        <v>30</v>
      </c>
      <c r="G5" s="80">
        <v>2</v>
      </c>
      <c r="H5" s="81">
        <f>152071.2*2</f>
        <v>304142.40000000002</v>
      </c>
      <c r="I5" s="15"/>
    </row>
    <row r="6" spans="1:9" ht="30.75" thickBot="1">
      <c r="A6" s="15"/>
      <c r="B6" s="22">
        <v>4</v>
      </c>
      <c r="C6" s="75" t="s">
        <v>61</v>
      </c>
      <c r="D6" s="75" t="s">
        <v>268</v>
      </c>
      <c r="E6" s="75" t="s">
        <v>62</v>
      </c>
      <c r="F6" s="75" t="s">
        <v>63</v>
      </c>
      <c r="G6" s="75">
        <v>1</v>
      </c>
      <c r="H6" s="82">
        <v>2238722.4</v>
      </c>
      <c r="I6" s="15"/>
    </row>
    <row r="7" spans="1:9" ht="30">
      <c r="A7" s="15"/>
      <c r="B7" s="4">
        <v>5</v>
      </c>
      <c r="C7" s="73" t="s">
        <v>61</v>
      </c>
      <c r="D7" s="75" t="s">
        <v>268</v>
      </c>
      <c r="E7" s="73" t="s">
        <v>64</v>
      </c>
      <c r="F7" s="73" t="s">
        <v>63</v>
      </c>
      <c r="G7" s="73">
        <v>1</v>
      </c>
      <c r="H7" s="83">
        <v>1098000</v>
      </c>
      <c r="I7" s="15"/>
    </row>
    <row r="8" spans="1:9" ht="45">
      <c r="A8" s="15"/>
      <c r="B8" s="4">
        <v>6</v>
      </c>
      <c r="C8" s="73" t="s">
        <v>65</v>
      </c>
      <c r="D8" s="73" t="s">
        <v>270</v>
      </c>
      <c r="E8" s="73" t="s">
        <v>66</v>
      </c>
      <c r="F8" s="73" t="s">
        <v>67</v>
      </c>
      <c r="G8" s="73">
        <v>1</v>
      </c>
      <c r="H8" s="83">
        <v>3357832.8</v>
      </c>
      <c r="I8" s="15"/>
    </row>
    <row r="9" spans="1:9">
      <c r="A9" s="15"/>
      <c r="B9" s="4">
        <v>7</v>
      </c>
      <c r="C9" s="73" t="s">
        <v>68</v>
      </c>
      <c r="D9" s="73" t="s">
        <v>264</v>
      </c>
      <c r="E9" s="73"/>
      <c r="F9" s="73"/>
      <c r="G9" s="73">
        <v>1</v>
      </c>
      <c r="H9" s="83">
        <v>45600</v>
      </c>
      <c r="I9" s="15"/>
    </row>
    <row r="10" spans="1:9" ht="30.75" thickBot="1">
      <c r="A10" s="15"/>
      <c r="B10" s="5">
        <v>8</v>
      </c>
      <c r="C10" s="74" t="s">
        <v>36</v>
      </c>
      <c r="D10" s="74" t="s">
        <v>269</v>
      </c>
      <c r="E10" s="74" t="s">
        <v>69</v>
      </c>
      <c r="F10" s="74" t="s">
        <v>40</v>
      </c>
      <c r="G10" s="74">
        <v>1</v>
      </c>
      <c r="H10" s="83">
        <v>136800</v>
      </c>
      <c r="I10" s="15"/>
    </row>
    <row r="11" spans="1:9" ht="15.75" thickBot="1">
      <c r="A11" s="15"/>
      <c r="B11" s="26">
        <v>9</v>
      </c>
      <c r="C11" s="84" t="s">
        <v>70</v>
      </c>
      <c r="D11" s="84" t="s">
        <v>71</v>
      </c>
      <c r="E11" s="84"/>
      <c r="F11" s="84" t="s">
        <v>72</v>
      </c>
      <c r="G11" s="84">
        <v>1</v>
      </c>
      <c r="H11" s="85">
        <v>250000</v>
      </c>
      <c r="I11" s="15"/>
    </row>
    <row r="12" spans="1:9" ht="30.75" thickBot="1">
      <c r="A12" s="15"/>
      <c r="B12" s="2">
        <v>10</v>
      </c>
      <c r="C12" s="73" t="s">
        <v>73</v>
      </c>
      <c r="D12" s="73" t="s">
        <v>71</v>
      </c>
      <c r="E12" s="73"/>
      <c r="F12" s="73"/>
      <c r="G12" s="73">
        <v>2</v>
      </c>
      <c r="H12" s="86">
        <v>30000</v>
      </c>
      <c r="I12" s="15"/>
    </row>
    <row r="13" spans="1:9" ht="15.75" thickBot="1">
      <c r="A13" s="15"/>
      <c r="B13" s="2">
        <v>11</v>
      </c>
      <c r="C13" s="73" t="s">
        <v>70</v>
      </c>
      <c r="D13" s="73" t="s">
        <v>71</v>
      </c>
      <c r="E13" s="73" t="s">
        <v>74</v>
      </c>
      <c r="F13" s="73"/>
      <c r="G13" s="73"/>
      <c r="H13" s="86">
        <v>200000</v>
      </c>
      <c r="I13" s="15"/>
    </row>
    <row r="14" spans="1:9" ht="15.75" thickBot="1">
      <c r="A14" s="15"/>
      <c r="B14" s="2">
        <v>12</v>
      </c>
      <c r="C14" s="73" t="s">
        <v>75</v>
      </c>
      <c r="D14" s="73" t="s">
        <v>71</v>
      </c>
      <c r="E14" s="73"/>
      <c r="F14" s="73" t="s">
        <v>72</v>
      </c>
      <c r="G14" s="73">
        <v>10</v>
      </c>
      <c r="H14" s="86">
        <f>2000*10</f>
        <v>20000</v>
      </c>
      <c r="I14" s="15"/>
    </row>
    <row r="15" spans="1:9" ht="15.75" thickBot="1">
      <c r="A15" s="15"/>
      <c r="B15" s="2">
        <v>13</v>
      </c>
      <c r="C15" s="73" t="s">
        <v>76</v>
      </c>
      <c r="D15" s="73" t="s">
        <v>77</v>
      </c>
      <c r="E15" s="73" t="s">
        <v>78</v>
      </c>
      <c r="F15" s="73" t="s">
        <v>79</v>
      </c>
      <c r="G15" s="73">
        <v>1</v>
      </c>
      <c r="H15" s="86">
        <v>2220000</v>
      </c>
      <c r="I15" s="15"/>
    </row>
    <row r="16" spans="1:9" ht="15.75" thickBot="1">
      <c r="A16" s="15"/>
      <c r="B16" s="2">
        <v>14</v>
      </c>
      <c r="C16" s="73" t="s">
        <v>80</v>
      </c>
      <c r="D16" s="73" t="s">
        <v>81</v>
      </c>
      <c r="E16" s="73"/>
      <c r="F16" s="73" t="s">
        <v>82</v>
      </c>
      <c r="G16" s="73">
        <v>2</v>
      </c>
      <c r="H16" s="86">
        <v>70000</v>
      </c>
      <c r="I16" s="15"/>
    </row>
    <row r="17" spans="1:9" ht="15.75" thickBot="1">
      <c r="A17" s="15"/>
      <c r="B17" s="2">
        <v>15</v>
      </c>
      <c r="C17" s="73" t="s">
        <v>83</v>
      </c>
      <c r="D17" s="73" t="s">
        <v>81</v>
      </c>
      <c r="E17" s="73" t="s">
        <v>84</v>
      </c>
      <c r="F17" s="73" t="s">
        <v>85</v>
      </c>
      <c r="G17" s="73">
        <v>1</v>
      </c>
      <c r="H17" s="86">
        <v>250000</v>
      </c>
      <c r="I17" s="15"/>
    </row>
    <row r="18" spans="1:9" ht="30.75" thickBot="1">
      <c r="A18" s="15"/>
      <c r="B18" s="3">
        <v>16</v>
      </c>
      <c r="C18" s="74" t="s">
        <v>86</v>
      </c>
      <c r="D18" s="74" t="s">
        <v>81</v>
      </c>
      <c r="E18" s="74"/>
      <c r="F18" s="74"/>
      <c r="G18" s="74">
        <v>1</v>
      </c>
      <c r="H18" s="86">
        <v>267120</v>
      </c>
      <c r="I18" s="15"/>
    </row>
    <row r="19" spans="1:9" ht="15.75" thickBot="1">
      <c r="A19" s="15"/>
      <c r="B19" s="24">
        <v>17</v>
      </c>
      <c r="C19" s="75" t="s">
        <v>87</v>
      </c>
      <c r="D19" s="75" t="s">
        <v>88</v>
      </c>
      <c r="E19" s="75" t="s">
        <v>89</v>
      </c>
      <c r="F19" s="75" t="s">
        <v>90</v>
      </c>
      <c r="G19" s="75">
        <v>1</v>
      </c>
      <c r="H19" s="86">
        <v>69258.8</v>
      </c>
      <c r="I19" s="15"/>
    </row>
    <row r="20" spans="1:9" ht="30.75" thickBot="1">
      <c r="A20" s="15"/>
      <c r="B20" s="2">
        <v>18</v>
      </c>
      <c r="C20" s="73" t="s">
        <v>91</v>
      </c>
      <c r="D20" s="73" t="s">
        <v>92</v>
      </c>
      <c r="E20" s="73" t="s">
        <v>93</v>
      </c>
      <c r="F20" s="73"/>
      <c r="G20" s="73">
        <v>1</v>
      </c>
      <c r="H20" s="86">
        <v>10068</v>
      </c>
      <c r="I20" s="15"/>
    </row>
    <row r="21" spans="1:9" ht="15.75" thickBot="1">
      <c r="A21" s="15"/>
      <c r="B21" s="88" t="s">
        <v>8</v>
      </c>
      <c r="C21" s="89"/>
      <c r="D21" s="89"/>
      <c r="E21" s="89"/>
      <c r="F21" s="89"/>
      <c r="G21" s="90">
        <f>SUM(G3:G20)</f>
        <v>30</v>
      </c>
      <c r="H21" s="7">
        <f>SUM(H3:H20)</f>
        <v>13444662.199999999</v>
      </c>
      <c r="I21" s="15"/>
    </row>
    <row r="22" spans="1:9" ht="29.25" customHeight="1">
      <c r="A22" s="15"/>
      <c r="B22" s="15"/>
      <c r="C22" s="15"/>
      <c r="D22" s="15"/>
      <c r="E22" s="15"/>
      <c r="F22" s="15"/>
      <c r="G22" s="15"/>
      <c r="H22" s="15"/>
      <c r="I22" s="15"/>
    </row>
  </sheetData>
  <mergeCells count="1">
    <mergeCell ref="B21:F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topLeftCell="A13" workbookViewId="0">
      <selection activeCell="F13" sqref="F13"/>
    </sheetView>
  </sheetViews>
  <sheetFormatPr defaultRowHeight="15"/>
  <cols>
    <col min="2" max="2" width="10.28515625" customWidth="1"/>
    <col min="3" max="3" width="27.140625" customWidth="1"/>
    <col min="4" max="4" width="31" customWidth="1"/>
    <col min="5" max="5" width="22.5703125" customWidth="1"/>
    <col min="6" max="6" width="26.140625" customWidth="1"/>
    <col min="8" max="8" width="18.140625" customWidth="1"/>
  </cols>
  <sheetData>
    <row r="1" spans="1:9" ht="30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8" t="s">
        <v>0</v>
      </c>
      <c r="C2" s="8" t="s">
        <v>1</v>
      </c>
      <c r="D2" s="9" t="s">
        <v>6</v>
      </c>
      <c r="E2" s="9" t="s">
        <v>2</v>
      </c>
      <c r="F2" s="8" t="s">
        <v>3</v>
      </c>
      <c r="G2" s="10" t="s">
        <v>4</v>
      </c>
      <c r="H2" s="8" t="s">
        <v>5</v>
      </c>
      <c r="I2" s="15"/>
    </row>
    <row r="3" spans="1:9">
      <c r="A3" s="15"/>
      <c r="B3" s="2">
        <v>1</v>
      </c>
      <c r="C3" s="73" t="s">
        <v>13</v>
      </c>
      <c r="D3" s="76" t="s">
        <v>271</v>
      </c>
      <c r="E3" s="76" t="s">
        <v>14</v>
      </c>
      <c r="F3" s="73" t="s">
        <v>15</v>
      </c>
      <c r="G3" s="77">
        <v>1</v>
      </c>
      <c r="H3" s="78">
        <v>340728</v>
      </c>
      <c r="I3" s="15"/>
    </row>
    <row r="4" spans="1:9">
      <c r="A4" s="15"/>
      <c r="B4" s="2">
        <v>2</v>
      </c>
      <c r="C4" s="73" t="s">
        <v>23</v>
      </c>
      <c r="D4" s="76" t="s">
        <v>7</v>
      </c>
      <c r="E4" s="76" t="s">
        <v>24</v>
      </c>
      <c r="F4" s="73" t="s">
        <v>25</v>
      </c>
      <c r="G4" s="77">
        <v>1</v>
      </c>
      <c r="H4" s="78">
        <v>2082078.66</v>
      </c>
      <c r="I4" s="15"/>
    </row>
    <row r="5" spans="1:9">
      <c r="A5" s="15"/>
      <c r="B5" s="2">
        <v>3</v>
      </c>
      <c r="C5" s="73" t="s">
        <v>26</v>
      </c>
      <c r="D5" s="76" t="s">
        <v>271</v>
      </c>
      <c r="E5" s="76" t="s">
        <v>94</v>
      </c>
      <c r="F5" s="73" t="s">
        <v>30</v>
      </c>
      <c r="G5" s="77">
        <v>1</v>
      </c>
      <c r="H5" s="78">
        <v>862543.35999999999</v>
      </c>
      <c r="I5" s="15"/>
    </row>
    <row r="6" spans="1:9">
      <c r="A6" s="15"/>
      <c r="B6" s="3">
        <v>4</v>
      </c>
      <c r="C6" s="74" t="s">
        <v>26</v>
      </c>
      <c r="D6" s="76" t="s">
        <v>271</v>
      </c>
      <c r="E6" s="79" t="s">
        <v>58</v>
      </c>
      <c r="F6" s="74" t="s">
        <v>30</v>
      </c>
      <c r="G6" s="80">
        <v>2</v>
      </c>
      <c r="H6" s="81">
        <f>862543.37*2</f>
        <v>1725086.74</v>
      </c>
      <c r="I6" s="15"/>
    </row>
    <row r="7" spans="1:9">
      <c r="A7" s="15"/>
      <c r="B7" s="3">
        <v>5</v>
      </c>
      <c r="C7" s="74" t="s">
        <v>95</v>
      </c>
      <c r="D7" s="76" t="s">
        <v>271</v>
      </c>
      <c r="E7" s="79" t="s">
        <v>96</v>
      </c>
      <c r="F7" s="74" t="s">
        <v>30</v>
      </c>
      <c r="G7" s="80">
        <v>1</v>
      </c>
      <c r="H7" s="81">
        <v>324030</v>
      </c>
      <c r="I7" s="15"/>
    </row>
    <row r="8" spans="1:9">
      <c r="A8" s="15"/>
      <c r="B8" s="3">
        <v>6</v>
      </c>
      <c r="C8" s="74" t="s">
        <v>26</v>
      </c>
      <c r="D8" s="76" t="s">
        <v>271</v>
      </c>
      <c r="E8" s="79" t="s">
        <v>97</v>
      </c>
      <c r="F8" s="74" t="s">
        <v>30</v>
      </c>
      <c r="G8" s="80">
        <v>4</v>
      </c>
      <c r="H8" s="81">
        <f>946928.4*4</f>
        <v>3787713.6</v>
      </c>
      <c r="I8" s="15"/>
    </row>
    <row r="9" spans="1:9">
      <c r="A9" s="15"/>
      <c r="B9" s="3">
        <v>7</v>
      </c>
      <c r="C9" s="74" t="s">
        <v>98</v>
      </c>
      <c r="D9" s="79" t="s">
        <v>272</v>
      </c>
      <c r="E9" s="79" t="s">
        <v>99</v>
      </c>
      <c r="F9" s="74" t="s">
        <v>63</v>
      </c>
      <c r="G9" s="80">
        <v>1</v>
      </c>
      <c r="H9" s="81">
        <v>1956000</v>
      </c>
      <c r="I9" s="15"/>
    </row>
    <row r="10" spans="1:9">
      <c r="A10" s="15"/>
      <c r="B10" s="3">
        <v>8</v>
      </c>
      <c r="C10" s="74" t="s">
        <v>100</v>
      </c>
      <c r="D10" s="79" t="s">
        <v>7</v>
      </c>
      <c r="E10" s="79" t="s">
        <v>101</v>
      </c>
      <c r="F10" s="74" t="s">
        <v>102</v>
      </c>
      <c r="G10" s="80">
        <v>1</v>
      </c>
      <c r="H10" s="81">
        <v>7193099.8899999997</v>
      </c>
      <c r="I10" s="15"/>
    </row>
    <row r="11" spans="1:9">
      <c r="A11" s="15"/>
      <c r="B11" s="3">
        <v>9</v>
      </c>
      <c r="C11" s="74" t="s">
        <v>31</v>
      </c>
      <c r="D11" s="79" t="s">
        <v>7</v>
      </c>
      <c r="E11" s="79" t="s">
        <v>103</v>
      </c>
      <c r="F11" s="74" t="s">
        <v>25</v>
      </c>
      <c r="G11" s="80">
        <v>1</v>
      </c>
      <c r="H11" s="81">
        <v>2759810.87</v>
      </c>
      <c r="I11" s="15"/>
    </row>
    <row r="12" spans="1:9">
      <c r="A12" s="15"/>
      <c r="B12" s="3">
        <v>10</v>
      </c>
      <c r="C12" s="74" t="s">
        <v>104</v>
      </c>
      <c r="D12" s="79" t="s">
        <v>7</v>
      </c>
      <c r="E12" s="79" t="s">
        <v>105</v>
      </c>
      <c r="F12" s="74" t="s">
        <v>102</v>
      </c>
      <c r="G12" s="80">
        <v>1</v>
      </c>
      <c r="H12" s="81">
        <v>6785943.29</v>
      </c>
      <c r="I12" s="15"/>
    </row>
    <row r="13" spans="1:9">
      <c r="A13" s="15"/>
      <c r="B13" s="3">
        <v>11</v>
      </c>
      <c r="C13" s="74" t="s">
        <v>106</v>
      </c>
      <c r="D13" s="79" t="s">
        <v>270</v>
      </c>
      <c r="E13" s="79" t="s">
        <v>107</v>
      </c>
      <c r="F13" s="74" t="s">
        <v>67</v>
      </c>
      <c r="G13" s="80">
        <v>1</v>
      </c>
      <c r="H13" s="81">
        <v>602400</v>
      </c>
      <c r="I13" s="15"/>
    </row>
    <row r="14" spans="1:9">
      <c r="A14" s="15"/>
      <c r="B14" s="3">
        <v>12</v>
      </c>
      <c r="C14" s="74" t="s">
        <v>108</v>
      </c>
      <c r="D14" s="79" t="s">
        <v>264</v>
      </c>
      <c r="E14" s="79" t="s">
        <v>109</v>
      </c>
      <c r="F14" s="74" t="s">
        <v>12</v>
      </c>
      <c r="G14" s="80">
        <v>1</v>
      </c>
      <c r="H14" s="81">
        <v>1642182</v>
      </c>
      <c r="I14" s="15"/>
    </row>
    <row r="15" spans="1:9">
      <c r="A15" s="15"/>
      <c r="B15" s="3">
        <v>13</v>
      </c>
      <c r="C15" s="74" t="s">
        <v>110</v>
      </c>
      <c r="D15" s="79" t="s">
        <v>111</v>
      </c>
      <c r="E15" s="79" t="s">
        <v>112</v>
      </c>
      <c r="F15" s="74" t="s">
        <v>113</v>
      </c>
      <c r="G15" s="80">
        <v>1</v>
      </c>
      <c r="H15" s="81">
        <v>2400000</v>
      </c>
      <c r="I15" s="15"/>
    </row>
    <row r="16" spans="1:9" ht="45">
      <c r="A16" s="15"/>
      <c r="B16" s="3">
        <v>14</v>
      </c>
      <c r="C16" s="74" t="s">
        <v>114</v>
      </c>
      <c r="D16" s="79" t="s">
        <v>265</v>
      </c>
      <c r="E16" s="79" t="s">
        <v>115</v>
      </c>
      <c r="F16" s="74" t="s">
        <v>40</v>
      </c>
      <c r="G16" s="80">
        <v>1</v>
      </c>
      <c r="H16" s="81">
        <v>15120</v>
      </c>
      <c r="I16" s="15"/>
    </row>
    <row r="17" spans="1:9">
      <c r="A17" s="15"/>
      <c r="B17" s="3">
        <v>15</v>
      </c>
      <c r="C17" s="74" t="s">
        <v>116</v>
      </c>
      <c r="D17" s="79" t="s">
        <v>117</v>
      </c>
      <c r="E17" s="79" t="s">
        <v>118</v>
      </c>
      <c r="F17" s="74" t="s">
        <v>119</v>
      </c>
      <c r="G17" s="80">
        <v>1</v>
      </c>
      <c r="H17" s="81">
        <v>78000</v>
      </c>
      <c r="I17" s="15"/>
    </row>
    <row r="18" spans="1:9">
      <c r="A18" s="15"/>
      <c r="B18" s="3">
        <v>16</v>
      </c>
      <c r="C18" s="74" t="s">
        <v>13</v>
      </c>
      <c r="D18" s="79" t="s">
        <v>273</v>
      </c>
      <c r="E18" s="79"/>
      <c r="F18" s="74"/>
      <c r="G18" s="80">
        <v>3</v>
      </c>
      <c r="H18" s="81">
        <f>141705.6*3</f>
        <v>425116.80000000005</v>
      </c>
      <c r="I18" s="15"/>
    </row>
    <row r="19" spans="1:9">
      <c r="A19" s="15"/>
      <c r="B19" s="3">
        <v>17</v>
      </c>
      <c r="C19" s="74" t="s">
        <v>120</v>
      </c>
      <c r="D19" s="79" t="s">
        <v>273</v>
      </c>
      <c r="E19" s="79"/>
      <c r="F19" s="74"/>
      <c r="G19" s="80">
        <v>3</v>
      </c>
      <c r="H19" s="81">
        <f>104607.6*3</f>
        <v>313822.80000000005</v>
      </c>
      <c r="I19" s="15"/>
    </row>
    <row r="20" spans="1:9" ht="30">
      <c r="A20" s="15"/>
      <c r="B20" s="3">
        <v>18</v>
      </c>
      <c r="C20" s="74" t="s">
        <v>121</v>
      </c>
      <c r="D20" s="79" t="s">
        <v>276</v>
      </c>
      <c r="E20" s="79" t="s">
        <v>122</v>
      </c>
      <c r="F20" s="74" t="s">
        <v>123</v>
      </c>
      <c r="G20" s="80">
        <v>1</v>
      </c>
      <c r="H20" s="81">
        <v>526125.6</v>
      </c>
      <c r="I20" s="15"/>
    </row>
    <row r="21" spans="1:9">
      <c r="A21" s="15"/>
      <c r="B21" s="3">
        <v>19</v>
      </c>
      <c r="C21" s="74" t="s">
        <v>124</v>
      </c>
      <c r="D21" s="79" t="s">
        <v>125</v>
      </c>
      <c r="E21" s="79" t="s">
        <v>126</v>
      </c>
      <c r="F21" s="74" t="s">
        <v>127</v>
      </c>
      <c r="G21" s="80">
        <v>6</v>
      </c>
      <c r="H21" s="81">
        <f>7410*6</f>
        <v>44460</v>
      </c>
      <c r="I21" s="15"/>
    </row>
    <row r="22" spans="1:9">
      <c r="A22" s="15"/>
      <c r="B22" s="3">
        <v>20</v>
      </c>
      <c r="C22" s="74" t="s">
        <v>128</v>
      </c>
      <c r="D22" s="79" t="s">
        <v>129</v>
      </c>
      <c r="E22" s="79"/>
      <c r="F22" s="74" t="s">
        <v>130</v>
      </c>
      <c r="G22" s="80">
        <v>1</v>
      </c>
      <c r="H22" s="81">
        <v>30000</v>
      </c>
      <c r="I22" s="15"/>
    </row>
    <row r="23" spans="1:9">
      <c r="A23" s="15"/>
      <c r="B23" s="3">
        <v>21</v>
      </c>
      <c r="C23" s="74" t="s">
        <v>131</v>
      </c>
      <c r="D23" s="79" t="s">
        <v>132</v>
      </c>
      <c r="E23" s="79" t="s">
        <v>133</v>
      </c>
      <c r="F23" s="74" t="s">
        <v>134</v>
      </c>
      <c r="G23" s="80">
        <v>2</v>
      </c>
      <c r="H23" s="81">
        <f>174000*2</f>
        <v>348000</v>
      </c>
      <c r="I23" s="15"/>
    </row>
    <row r="24" spans="1:9">
      <c r="A24" s="15"/>
      <c r="B24" s="3">
        <v>22</v>
      </c>
      <c r="C24" s="74" t="s">
        <v>135</v>
      </c>
      <c r="D24" s="79" t="s">
        <v>274</v>
      </c>
      <c r="E24" s="79" t="s">
        <v>136</v>
      </c>
      <c r="F24" s="74" t="s">
        <v>137</v>
      </c>
      <c r="G24" s="80">
        <v>1</v>
      </c>
      <c r="H24" s="81">
        <v>45565</v>
      </c>
      <c r="I24" s="15"/>
    </row>
    <row r="25" spans="1:9" ht="30">
      <c r="A25" s="15"/>
      <c r="B25" s="3">
        <v>23</v>
      </c>
      <c r="C25" s="74" t="s">
        <v>138</v>
      </c>
      <c r="D25" s="79" t="s">
        <v>274</v>
      </c>
      <c r="E25" s="79" t="s">
        <v>139</v>
      </c>
      <c r="F25" s="74"/>
      <c r="G25" s="80">
        <v>1</v>
      </c>
      <c r="H25" s="81">
        <v>154123.38</v>
      </c>
      <c r="I25" s="15"/>
    </row>
    <row r="26" spans="1:9" ht="30">
      <c r="A26" s="15"/>
      <c r="B26" s="3">
        <v>24</v>
      </c>
      <c r="C26" s="74" t="s">
        <v>140</v>
      </c>
      <c r="D26" s="79" t="s">
        <v>141</v>
      </c>
      <c r="E26" s="79" t="s">
        <v>142</v>
      </c>
      <c r="F26" s="74" t="s">
        <v>143</v>
      </c>
      <c r="G26" s="80">
        <v>1</v>
      </c>
      <c r="H26" s="81">
        <v>5407911.46</v>
      </c>
      <c r="I26" s="15"/>
    </row>
    <row r="27" spans="1:9" ht="15.75" thickBot="1">
      <c r="A27" s="15"/>
      <c r="B27" s="3">
        <v>25</v>
      </c>
      <c r="C27" s="74" t="s">
        <v>144</v>
      </c>
      <c r="D27" s="79" t="s">
        <v>275</v>
      </c>
      <c r="E27" s="79" t="s">
        <v>145</v>
      </c>
      <c r="F27" s="74" t="s">
        <v>146</v>
      </c>
      <c r="G27" s="80">
        <v>3</v>
      </c>
      <c r="H27" s="81">
        <f>22008.8*3</f>
        <v>66026.399999999994</v>
      </c>
      <c r="I27" s="15"/>
    </row>
    <row r="28" spans="1:9" ht="30.75" thickBot="1">
      <c r="A28" s="15"/>
      <c r="B28" s="24">
        <v>26</v>
      </c>
      <c r="C28" s="75" t="s">
        <v>147</v>
      </c>
      <c r="D28" s="79" t="s">
        <v>275</v>
      </c>
      <c r="E28" s="75" t="s">
        <v>148</v>
      </c>
      <c r="F28" s="75" t="s">
        <v>149</v>
      </c>
      <c r="G28" s="91">
        <v>1</v>
      </c>
      <c r="H28" s="85">
        <v>278062.40000000002</v>
      </c>
      <c r="I28" s="15"/>
    </row>
    <row r="29" spans="1:9" ht="15.75" thickBot="1">
      <c r="A29" s="15"/>
      <c r="B29" s="88" t="s">
        <v>8</v>
      </c>
      <c r="C29" s="89"/>
      <c r="D29" s="89"/>
      <c r="E29" s="89"/>
      <c r="F29" s="89"/>
      <c r="G29" s="90">
        <f>SUM(G3:G28)</f>
        <v>42</v>
      </c>
      <c r="H29" s="7">
        <f>SUM(H3:H28)</f>
        <v>40193950.25</v>
      </c>
      <c r="I29" s="15"/>
    </row>
    <row r="30" spans="1:9" ht="30.75" customHeight="1">
      <c r="A30" s="15"/>
      <c r="B30" s="15"/>
      <c r="C30" s="15"/>
      <c r="D30" s="15"/>
      <c r="E30" s="15"/>
      <c r="F30" s="15"/>
      <c r="G30" s="15"/>
      <c r="H30" s="15"/>
      <c r="I30" s="15"/>
    </row>
  </sheetData>
  <mergeCells count="1">
    <mergeCell ref="B29:F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D14" sqref="D14"/>
    </sheetView>
  </sheetViews>
  <sheetFormatPr defaultRowHeight="15"/>
  <cols>
    <col min="3" max="3" width="33.28515625" customWidth="1"/>
    <col min="4" max="4" width="32.140625" customWidth="1"/>
    <col min="5" max="5" width="29.7109375" customWidth="1"/>
    <col min="6" max="6" width="32.7109375" customWidth="1"/>
    <col min="7" max="7" width="11.28515625" customWidth="1"/>
    <col min="8" max="8" width="21" customWidth="1"/>
  </cols>
  <sheetData>
    <row r="1" spans="1:9" ht="32.25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8" t="s">
        <v>0</v>
      </c>
      <c r="C2" s="8" t="s">
        <v>1</v>
      </c>
      <c r="D2" s="9" t="s">
        <v>6</v>
      </c>
      <c r="E2" s="9" t="s">
        <v>2</v>
      </c>
      <c r="F2" s="8" t="s">
        <v>3</v>
      </c>
      <c r="G2" s="10" t="s">
        <v>4</v>
      </c>
      <c r="H2" s="8" t="s">
        <v>5</v>
      </c>
      <c r="I2" s="15"/>
    </row>
    <row r="3" spans="1:9">
      <c r="A3" s="15"/>
      <c r="B3" s="2">
        <v>1</v>
      </c>
      <c r="C3" s="73" t="s">
        <v>9</v>
      </c>
      <c r="D3" s="76" t="s">
        <v>10</v>
      </c>
      <c r="E3" s="76" t="s">
        <v>11</v>
      </c>
      <c r="F3" s="73" t="s">
        <v>12</v>
      </c>
      <c r="G3" s="77">
        <v>2</v>
      </c>
      <c r="H3" s="6">
        <v>2779920</v>
      </c>
      <c r="I3" s="15"/>
    </row>
    <row r="4" spans="1:9">
      <c r="A4" s="15"/>
      <c r="B4" s="2">
        <v>2</v>
      </c>
      <c r="C4" s="73" t="s">
        <v>20</v>
      </c>
      <c r="D4" s="76" t="s">
        <v>277</v>
      </c>
      <c r="E4" s="76" t="s">
        <v>21</v>
      </c>
      <c r="F4" s="73" t="s">
        <v>22</v>
      </c>
      <c r="G4" s="77">
        <v>1</v>
      </c>
      <c r="H4" s="6">
        <v>413530.85</v>
      </c>
      <c r="I4" s="15"/>
    </row>
    <row r="5" spans="1:9" ht="30">
      <c r="A5" s="15"/>
      <c r="B5" s="2">
        <v>3</v>
      </c>
      <c r="C5" s="73" t="s">
        <v>26</v>
      </c>
      <c r="D5" s="76" t="s">
        <v>283</v>
      </c>
      <c r="E5" s="76" t="s">
        <v>150</v>
      </c>
      <c r="F5" s="73" t="s">
        <v>30</v>
      </c>
      <c r="G5" s="77">
        <v>1</v>
      </c>
      <c r="H5" s="6">
        <v>964494.3</v>
      </c>
      <c r="I5" s="15"/>
    </row>
    <row r="6" spans="1:9" ht="30">
      <c r="A6" s="15"/>
      <c r="B6" s="3">
        <v>4</v>
      </c>
      <c r="C6" s="74" t="s">
        <v>26</v>
      </c>
      <c r="D6" s="76" t="s">
        <v>283</v>
      </c>
      <c r="E6" s="79" t="s">
        <v>150</v>
      </c>
      <c r="F6" s="74" t="s">
        <v>30</v>
      </c>
      <c r="G6" s="80">
        <v>1</v>
      </c>
      <c r="H6" s="11">
        <v>970329.8</v>
      </c>
      <c r="I6" s="15"/>
    </row>
    <row r="7" spans="1:9">
      <c r="A7" s="15"/>
      <c r="B7" s="3">
        <v>5</v>
      </c>
      <c r="C7" s="74" t="s">
        <v>151</v>
      </c>
      <c r="D7" s="79" t="s">
        <v>277</v>
      </c>
      <c r="E7" s="79" t="s">
        <v>152</v>
      </c>
      <c r="F7" s="74" t="s">
        <v>153</v>
      </c>
      <c r="G7" s="80">
        <v>1</v>
      </c>
      <c r="H7" s="11">
        <v>318632.83</v>
      </c>
      <c r="I7" s="15"/>
    </row>
    <row r="8" spans="1:9">
      <c r="A8" s="15"/>
      <c r="B8" s="3">
        <v>6</v>
      </c>
      <c r="C8" s="74" t="s">
        <v>154</v>
      </c>
      <c r="D8" s="79" t="s">
        <v>263</v>
      </c>
      <c r="E8" s="79" t="s">
        <v>155</v>
      </c>
      <c r="F8" s="74" t="s">
        <v>156</v>
      </c>
      <c r="G8" s="80">
        <v>2</v>
      </c>
      <c r="H8" s="11">
        <f>310000*2</f>
        <v>620000</v>
      </c>
      <c r="I8" s="15"/>
    </row>
    <row r="9" spans="1:9">
      <c r="A9" s="15"/>
      <c r="B9" s="3">
        <v>7</v>
      </c>
      <c r="C9" s="74" t="s">
        <v>100</v>
      </c>
      <c r="D9" s="79" t="s">
        <v>263</v>
      </c>
      <c r="E9" s="79" t="s">
        <v>157</v>
      </c>
      <c r="F9" s="74" t="s">
        <v>158</v>
      </c>
      <c r="G9" s="80">
        <v>1</v>
      </c>
      <c r="H9" s="11">
        <v>6781585.3099999996</v>
      </c>
      <c r="I9" s="15"/>
    </row>
    <row r="10" spans="1:9">
      <c r="A10" s="15"/>
      <c r="B10" s="3">
        <v>8</v>
      </c>
      <c r="C10" s="74" t="s">
        <v>104</v>
      </c>
      <c r="D10" s="79" t="s">
        <v>263</v>
      </c>
      <c r="E10" s="79" t="s">
        <v>159</v>
      </c>
      <c r="F10" s="74" t="s">
        <v>160</v>
      </c>
      <c r="G10" s="80">
        <v>1</v>
      </c>
      <c r="H10" s="11">
        <v>2203875.7799999998</v>
      </c>
      <c r="I10" s="15"/>
    </row>
    <row r="11" spans="1:9">
      <c r="A11" s="15"/>
      <c r="B11" s="3">
        <v>9</v>
      </c>
      <c r="C11" s="74" t="s">
        <v>100</v>
      </c>
      <c r="D11" s="79" t="s">
        <v>263</v>
      </c>
      <c r="E11" s="79" t="s">
        <v>161</v>
      </c>
      <c r="F11" s="74" t="s">
        <v>162</v>
      </c>
      <c r="G11" s="80">
        <v>1</v>
      </c>
      <c r="H11" s="11">
        <v>232432.97</v>
      </c>
      <c r="I11" s="15"/>
    </row>
    <row r="12" spans="1:9">
      <c r="A12" s="15"/>
      <c r="B12" s="3">
        <v>10</v>
      </c>
      <c r="C12" s="74" t="s">
        <v>163</v>
      </c>
      <c r="D12" s="79" t="s">
        <v>270</v>
      </c>
      <c r="E12" s="79" t="s">
        <v>164</v>
      </c>
      <c r="F12" s="74" t="s">
        <v>165</v>
      </c>
      <c r="G12" s="80">
        <v>1</v>
      </c>
      <c r="H12" s="11">
        <v>84000</v>
      </c>
      <c r="I12" s="15"/>
    </row>
    <row r="13" spans="1:9">
      <c r="A13" s="15"/>
      <c r="B13" s="3">
        <v>11</v>
      </c>
      <c r="C13" s="74" t="s">
        <v>31</v>
      </c>
      <c r="D13" s="79" t="s">
        <v>264</v>
      </c>
      <c r="E13" s="79" t="s">
        <v>166</v>
      </c>
      <c r="F13" s="74" t="s">
        <v>167</v>
      </c>
      <c r="G13" s="80">
        <v>1</v>
      </c>
      <c r="H13" s="11">
        <v>900000</v>
      </c>
      <c r="I13" s="15"/>
    </row>
    <row r="14" spans="1:9">
      <c r="A14" s="15"/>
      <c r="B14" s="3">
        <v>12</v>
      </c>
      <c r="C14" s="74" t="s">
        <v>168</v>
      </c>
      <c r="D14" s="79" t="s">
        <v>111</v>
      </c>
      <c r="E14" s="79" t="s">
        <v>169</v>
      </c>
      <c r="F14" s="74" t="s">
        <v>170</v>
      </c>
      <c r="G14" s="80">
        <v>1</v>
      </c>
      <c r="H14" s="11">
        <v>129960</v>
      </c>
      <c r="I14" s="15"/>
    </row>
    <row r="15" spans="1:9">
      <c r="A15" s="15"/>
      <c r="B15" s="3">
        <v>13</v>
      </c>
      <c r="C15" s="74" t="s">
        <v>108</v>
      </c>
      <c r="D15" s="79" t="s">
        <v>278</v>
      </c>
      <c r="E15" s="79" t="s">
        <v>171</v>
      </c>
      <c r="F15" s="74" t="s">
        <v>172</v>
      </c>
      <c r="G15" s="80">
        <v>2</v>
      </c>
      <c r="H15" s="11">
        <f>606876*2</f>
        <v>1213752</v>
      </c>
      <c r="I15" s="15"/>
    </row>
    <row r="16" spans="1:9">
      <c r="A16" s="15"/>
      <c r="B16" s="3">
        <v>14</v>
      </c>
      <c r="C16" s="74" t="s">
        <v>173</v>
      </c>
      <c r="D16" s="79" t="s">
        <v>279</v>
      </c>
      <c r="E16" s="79" t="s">
        <v>174</v>
      </c>
      <c r="F16" s="74" t="s">
        <v>175</v>
      </c>
      <c r="G16" s="80">
        <v>1</v>
      </c>
      <c r="H16" s="11">
        <v>210000</v>
      </c>
      <c r="I16" s="15"/>
    </row>
    <row r="17" spans="1:9">
      <c r="A17" s="15"/>
      <c r="B17" s="3">
        <v>15</v>
      </c>
      <c r="C17" s="74" t="s">
        <v>176</v>
      </c>
      <c r="D17" s="79" t="s">
        <v>279</v>
      </c>
      <c r="E17" s="79" t="s">
        <v>177</v>
      </c>
      <c r="F17" s="74" t="s">
        <v>178</v>
      </c>
      <c r="G17" s="80">
        <v>1</v>
      </c>
      <c r="H17" s="11">
        <v>360000</v>
      </c>
      <c r="I17" s="15"/>
    </row>
    <row r="18" spans="1:9" ht="15.75" thickBot="1">
      <c r="A18" s="15"/>
      <c r="B18" s="3">
        <v>16</v>
      </c>
      <c r="C18" s="74" t="s">
        <v>176</v>
      </c>
      <c r="D18" s="79" t="s">
        <v>279</v>
      </c>
      <c r="E18" s="79" t="s">
        <v>177</v>
      </c>
      <c r="F18" s="74" t="s">
        <v>178</v>
      </c>
      <c r="G18" s="80">
        <v>1</v>
      </c>
      <c r="H18" s="11">
        <v>577200</v>
      </c>
      <c r="I18" s="15"/>
    </row>
    <row r="19" spans="1:9" ht="15.75" thickBot="1">
      <c r="A19" s="15"/>
      <c r="B19" s="3">
        <v>17</v>
      </c>
      <c r="C19" s="84" t="s">
        <v>80</v>
      </c>
      <c r="D19" s="79" t="s">
        <v>279</v>
      </c>
      <c r="E19" s="84" t="s">
        <v>174</v>
      </c>
      <c r="F19" s="84" t="s">
        <v>175</v>
      </c>
      <c r="G19" s="84">
        <v>1</v>
      </c>
      <c r="H19" s="25">
        <v>210000</v>
      </c>
      <c r="I19" s="15"/>
    </row>
    <row r="20" spans="1:9" ht="15.75" thickBot="1">
      <c r="A20" s="15"/>
      <c r="B20" s="24">
        <v>18</v>
      </c>
      <c r="C20" s="73" t="s">
        <v>179</v>
      </c>
      <c r="D20" s="73" t="s">
        <v>281</v>
      </c>
      <c r="E20" s="73" t="s">
        <v>180</v>
      </c>
      <c r="F20" s="73"/>
      <c r="G20" s="73">
        <v>1</v>
      </c>
      <c r="H20" s="18">
        <v>44640</v>
      </c>
      <c r="I20" s="15"/>
    </row>
    <row r="21" spans="1:9" ht="15.75" thickBot="1">
      <c r="A21" s="15"/>
      <c r="B21" s="2">
        <v>19</v>
      </c>
      <c r="C21" s="73" t="s">
        <v>135</v>
      </c>
      <c r="D21" s="73" t="s">
        <v>280</v>
      </c>
      <c r="E21" s="73" t="s">
        <v>181</v>
      </c>
      <c r="F21" s="73" t="s">
        <v>182</v>
      </c>
      <c r="G21" s="73">
        <v>2</v>
      </c>
      <c r="H21" s="18">
        <f>292800*2</f>
        <v>585600</v>
      </c>
      <c r="I21" s="15"/>
    </row>
    <row r="22" spans="1:9" ht="15.75" thickBot="1">
      <c r="A22" s="15"/>
      <c r="B22" s="2">
        <v>20</v>
      </c>
      <c r="C22" s="73" t="s">
        <v>183</v>
      </c>
      <c r="D22" s="73" t="s">
        <v>280</v>
      </c>
      <c r="E22" s="73" t="s">
        <v>184</v>
      </c>
      <c r="F22" s="73" t="s">
        <v>185</v>
      </c>
      <c r="G22" s="73">
        <v>2</v>
      </c>
      <c r="H22" s="18">
        <f>1164000*2</f>
        <v>2328000</v>
      </c>
      <c r="I22" s="15"/>
    </row>
    <row r="23" spans="1:9" ht="15.75" thickBot="1">
      <c r="A23" s="15"/>
      <c r="B23" s="2">
        <v>21</v>
      </c>
      <c r="C23" s="73" t="s">
        <v>186</v>
      </c>
      <c r="D23" s="73" t="s">
        <v>276</v>
      </c>
      <c r="E23" s="73" t="s">
        <v>187</v>
      </c>
      <c r="F23" s="73" t="s">
        <v>188</v>
      </c>
      <c r="G23" s="73">
        <v>1</v>
      </c>
      <c r="H23" s="18">
        <v>3116336.68</v>
      </c>
      <c r="I23" s="15"/>
    </row>
    <row r="24" spans="1:9" ht="15.75" thickBot="1">
      <c r="A24" s="15"/>
      <c r="B24" s="2">
        <v>22</v>
      </c>
      <c r="C24" s="73" t="s">
        <v>189</v>
      </c>
      <c r="D24" s="73" t="s">
        <v>276</v>
      </c>
      <c r="E24" s="73"/>
      <c r="F24" s="73" t="s">
        <v>190</v>
      </c>
      <c r="G24" s="73">
        <v>1</v>
      </c>
      <c r="H24" s="18">
        <v>91086</v>
      </c>
      <c r="I24" s="15"/>
    </row>
    <row r="25" spans="1:9" ht="15.75" thickBot="1">
      <c r="A25" s="15"/>
      <c r="B25" s="2">
        <v>23</v>
      </c>
      <c r="C25" s="73" t="s">
        <v>191</v>
      </c>
      <c r="D25" s="73" t="s">
        <v>129</v>
      </c>
      <c r="E25" s="73">
        <v>2233823</v>
      </c>
      <c r="F25" s="73" t="s">
        <v>192</v>
      </c>
      <c r="G25" s="73">
        <v>1</v>
      </c>
      <c r="H25" s="18">
        <v>250000</v>
      </c>
      <c r="I25" s="15"/>
    </row>
    <row r="26" spans="1:9" ht="15.75" thickBot="1">
      <c r="A26" s="15"/>
      <c r="B26" s="2">
        <v>24</v>
      </c>
      <c r="C26" s="73" t="s">
        <v>193</v>
      </c>
      <c r="D26" s="73" t="s">
        <v>129</v>
      </c>
      <c r="E26" s="73"/>
      <c r="F26" s="73"/>
      <c r="G26" s="73">
        <v>1</v>
      </c>
      <c r="H26" s="18">
        <v>10000</v>
      </c>
      <c r="I26" s="15"/>
    </row>
    <row r="27" spans="1:9" ht="30.75" thickBot="1">
      <c r="A27" s="15"/>
      <c r="B27" s="2">
        <v>25</v>
      </c>
      <c r="C27" s="73" t="s">
        <v>194</v>
      </c>
      <c r="D27" s="73" t="s">
        <v>282</v>
      </c>
      <c r="E27" s="73"/>
      <c r="F27" s="73" t="s">
        <v>195</v>
      </c>
      <c r="G27" s="73">
        <v>1</v>
      </c>
      <c r="H27" s="18">
        <v>323753</v>
      </c>
      <c r="I27" s="15"/>
    </row>
    <row r="28" spans="1:9" ht="15.75" thickBot="1">
      <c r="A28" s="15"/>
      <c r="B28" s="2">
        <v>26</v>
      </c>
      <c r="C28" s="74" t="s">
        <v>196</v>
      </c>
      <c r="D28" s="73" t="s">
        <v>141</v>
      </c>
      <c r="E28" s="73" t="s">
        <v>197</v>
      </c>
      <c r="F28" s="73" t="s">
        <v>198</v>
      </c>
      <c r="G28" s="73">
        <v>1</v>
      </c>
      <c r="H28" s="18">
        <v>882143.21</v>
      </c>
      <c r="I28" s="15"/>
    </row>
    <row r="29" spans="1:9" ht="15.75" thickBot="1">
      <c r="A29" s="15"/>
      <c r="B29" s="2">
        <v>27</v>
      </c>
      <c r="C29" s="74" t="s">
        <v>196</v>
      </c>
      <c r="D29" s="73" t="s">
        <v>199</v>
      </c>
      <c r="E29" s="73" t="s">
        <v>200</v>
      </c>
      <c r="F29" s="73"/>
      <c r="G29" s="73">
        <v>1</v>
      </c>
      <c r="H29" s="18">
        <v>1074600</v>
      </c>
      <c r="I29" s="15"/>
    </row>
    <row r="30" spans="1:9" ht="15.75" thickBot="1">
      <c r="A30" s="15"/>
      <c r="B30" s="2">
        <v>28</v>
      </c>
      <c r="C30" s="92" t="s">
        <v>201</v>
      </c>
      <c r="D30" s="73" t="s">
        <v>202</v>
      </c>
      <c r="E30" s="73"/>
      <c r="F30" s="73"/>
      <c r="G30" s="73">
        <v>1</v>
      </c>
      <c r="H30" s="18">
        <v>16704</v>
      </c>
      <c r="I30" s="15"/>
    </row>
    <row r="31" spans="1:9" ht="15.75" thickBot="1">
      <c r="A31" s="15"/>
      <c r="B31" s="42" t="s">
        <v>8</v>
      </c>
      <c r="C31" s="43"/>
      <c r="D31" s="43"/>
      <c r="E31" s="43"/>
      <c r="F31" s="43"/>
      <c r="G31" s="28">
        <f>SUM(G3:G30)</f>
        <v>33</v>
      </c>
      <c r="H31" s="7">
        <f>SUM(H3:H30)</f>
        <v>27692576.73</v>
      </c>
      <c r="I31" s="15"/>
    </row>
    <row r="32" spans="1:9" ht="30.75" customHeight="1">
      <c r="A32" s="15"/>
      <c r="B32" s="15"/>
      <c r="C32" s="15"/>
      <c r="D32" s="15"/>
      <c r="E32" s="15"/>
      <c r="F32" s="15"/>
      <c r="G32" s="15"/>
      <c r="H32" s="15"/>
      <c r="I32" s="15"/>
    </row>
  </sheetData>
  <mergeCells count="1">
    <mergeCell ref="B31:F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D7" sqref="D7"/>
    </sheetView>
  </sheetViews>
  <sheetFormatPr defaultRowHeight="15"/>
  <cols>
    <col min="2" max="2" width="9.85546875" customWidth="1"/>
    <col min="3" max="3" width="36.7109375" bestFit="1" customWidth="1"/>
    <col min="4" max="4" width="33" customWidth="1"/>
    <col min="5" max="5" width="27.7109375" customWidth="1"/>
    <col min="6" max="6" width="26.5703125" customWidth="1"/>
    <col min="8" max="8" width="19" customWidth="1"/>
  </cols>
  <sheetData>
    <row r="1" spans="1:9" ht="33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 ht="15.75" thickBot="1">
      <c r="A2" s="15"/>
      <c r="B2" s="8" t="s">
        <v>0</v>
      </c>
      <c r="C2" s="8" t="s">
        <v>1</v>
      </c>
      <c r="D2" s="9" t="s">
        <v>6</v>
      </c>
      <c r="E2" s="9" t="s">
        <v>2</v>
      </c>
      <c r="F2" s="27" t="s">
        <v>3</v>
      </c>
      <c r="G2" s="10" t="s">
        <v>4</v>
      </c>
      <c r="H2" s="8" t="s">
        <v>5</v>
      </c>
      <c r="I2" s="15"/>
    </row>
    <row r="3" spans="1:9">
      <c r="A3" s="15"/>
      <c r="B3" s="2">
        <v>1</v>
      </c>
      <c r="C3" s="73" t="s">
        <v>26</v>
      </c>
      <c r="D3" s="76" t="s">
        <v>283</v>
      </c>
      <c r="E3" s="76" t="s">
        <v>97</v>
      </c>
      <c r="F3" s="75" t="s">
        <v>30</v>
      </c>
      <c r="G3" s="77">
        <v>3</v>
      </c>
      <c r="H3" s="6">
        <f>962559.4*3</f>
        <v>2887678.2</v>
      </c>
      <c r="I3" s="15"/>
    </row>
    <row r="4" spans="1:9" ht="15.75" thickBot="1">
      <c r="A4" s="15"/>
      <c r="B4" s="2">
        <v>2</v>
      </c>
      <c r="C4" s="73" t="s">
        <v>26</v>
      </c>
      <c r="D4" s="76" t="s">
        <v>283</v>
      </c>
      <c r="E4" s="76" t="s">
        <v>97</v>
      </c>
      <c r="F4" s="93" t="s">
        <v>30</v>
      </c>
      <c r="G4" s="77">
        <v>1</v>
      </c>
      <c r="H4" s="6">
        <v>967346.6</v>
      </c>
      <c r="I4" s="15"/>
    </row>
    <row r="5" spans="1:9">
      <c r="A5" s="15"/>
      <c r="B5" s="2">
        <v>3</v>
      </c>
      <c r="C5" s="73" t="s">
        <v>26</v>
      </c>
      <c r="D5" s="76" t="s">
        <v>283</v>
      </c>
      <c r="E5" s="76" t="s">
        <v>203</v>
      </c>
      <c r="F5" s="94" t="s">
        <v>30</v>
      </c>
      <c r="G5" s="77">
        <v>1</v>
      </c>
      <c r="H5" s="6">
        <v>709270.1</v>
      </c>
      <c r="I5" s="15"/>
    </row>
    <row r="6" spans="1:9">
      <c r="A6" s="15"/>
      <c r="B6" s="3">
        <v>4</v>
      </c>
      <c r="C6" s="74" t="s">
        <v>151</v>
      </c>
      <c r="D6" s="79" t="s">
        <v>284</v>
      </c>
      <c r="E6" s="79" t="s">
        <v>152</v>
      </c>
      <c r="F6" s="74" t="s">
        <v>153</v>
      </c>
      <c r="G6" s="80">
        <v>1</v>
      </c>
      <c r="H6" s="11">
        <v>318632.83</v>
      </c>
      <c r="I6" s="15"/>
    </row>
    <row r="7" spans="1:9">
      <c r="A7" s="15"/>
      <c r="B7" s="3">
        <v>5</v>
      </c>
      <c r="C7" s="74" t="s">
        <v>110</v>
      </c>
      <c r="D7" s="79" t="s">
        <v>285</v>
      </c>
      <c r="E7" s="79" t="s">
        <v>205</v>
      </c>
      <c r="F7" s="74"/>
      <c r="G7" s="80">
        <v>1</v>
      </c>
      <c r="H7" s="11">
        <v>3050454.12</v>
      </c>
      <c r="I7" s="15"/>
    </row>
    <row r="8" spans="1:9">
      <c r="A8" s="15"/>
      <c r="B8" s="3">
        <v>6</v>
      </c>
      <c r="C8" s="74" t="s">
        <v>206</v>
      </c>
      <c r="D8" s="79" t="s">
        <v>204</v>
      </c>
      <c r="E8" s="79" t="s">
        <v>207</v>
      </c>
      <c r="F8" s="74" t="s">
        <v>208</v>
      </c>
      <c r="G8" s="80">
        <v>1</v>
      </c>
      <c r="H8" s="11">
        <v>29990</v>
      </c>
      <c r="I8" s="15"/>
    </row>
    <row r="9" spans="1:9">
      <c r="A9" s="15"/>
      <c r="B9" s="3">
        <v>7</v>
      </c>
      <c r="C9" s="74" t="s">
        <v>83</v>
      </c>
      <c r="D9" s="79" t="s">
        <v>286</v>
      </c>
      <c r="E9" s="79" t="s">
        <v>209</v>
      </c>
      <c r="F9" s="74" t="s">
        <v>210</v>
      </c>
      <c r="G9" s="80">
        <v>1</v>
      </c>
      <c r="H9" s="11">
        <v>8854959.2899999991</v>
      </c>
      <c r="I9" s="15"/>
    </row>
    <row r="10" spans="1:9">
      <c r="A10" s="15"/>
      <c r="B10" s="3">
        <v>8</v>
      </c>
      <c r="C10" s="74" t="s">
        <v>211</v>
      </c>
      <c r="D10" s="79" t="s">
        <v>286</v>
      </c>
      <c r="E10" s="79"/>
      <c r="F10" s="74"/>
      <c r="G10" s="80">
        <v>1</v>
      </c>
      <c r="H10" s="11">
        <v>30000</v>
      </c>
      <c r="I10" s="15"/>
    </row>
    <row r="11" spans="1:9" ht="30">
      <c r="A11" s="15"/>
      <c r="B11" s="3">
        <v>9</v>
      </c>
      <c r="C11" s="74" t="s">
        <v>212</v>
      </c>
      <c r="D11" s="79" t="s">
        <v>286</v>
      </c>
      <c r="E11" s="79" t="s">
        <v>213</v>
      </c>
      <c r="F11" s="74" t="s">
        <v>214</v>
      </c>
      <c r="G11" s="80">
        <v>1</v>
      </c>
      <c r="H11" s="6">
        <v>2661967.9300000002</v>
      </c>
      <c r="I11" s="15"/>
    </row>
    <row r="12" spans="1:9" ht="30.75" thickBot="1">
      <c r="A12" s="15"/>
      <c r="B12" s="3">
        <v>10</v>
      </c>
      <c r="C12" s="74" t="s">
        <v>215</v>
      </c>
      <c r="D12" s="79" t="s">
        <v>265</v>
      </c>
      <c r="E12" s="79" t="s">
        <v>216</v>
      </c>
      <c r="F12" s="74" t="s">
        <v>40</v>
      </c>
      <c r="G12" s="80">
        <v>1</v>
      </c>
      <c r="H12" s="12">
        <v>18360</v>
      </c>
      <c r="I12" s="15"/>
    </row>
    <row r="13" spans="1:9" ht="15.75" thickBot="1">
      <c r="A13" s="15"/>
      <c r="B13" s="24">
        <v>11</v>
      </c>
      <c r="C13" s="75" t="s">
        <v>135</v>
      </c>
      <c r="D13" s="75" t="s">
        <v>279</v>
      </c>
      <c r="E13" s="75" t="s">
        <v>217</v>
      </c>
      <c r="F13" s="75" t="s">
        <v>218</v>
      </c>
      <c r="G13" s="75">
        <v>2</v>
      </c>
      <c r="H13" s="18">
        <f>325447.2*2</f>
        <v>650894.4</v>
      </c>
      <c r="I13" s="15"/>
    </row>
    <row r="14" spans="1:9" ht="15.75" thickBot="1">
      <c r="A14" s="15"/>
      <c r="B14" s="2">
        <v>12</v>
      </c>
      <c r="C14" s="73" t="s">
        <v>219</v>
      </c>
      <c r="D14" s="73" t="s">
        <v>281</v>
      </c>
      <c r="E14" s="73" t="s">
        <v>220</v>
      </c>
      <c r="F14" s="73" t="s">
        <v>221</v>
      </c>
      <c r="G14" s="73">
        <v>1</v>
      </c>
      <c r="H14" s="18">
        <v>1200000</v>
      </c>
      <c r="I14" s="15"/>
    </row>
    <row r="15" spans="1:9" ht="15.75" thickBot="1">
      <c r="A15" s="15"/>
      <c r="B15" s="2">
        <v>13</v>
      </c>
      <c r="C15" s="73" t="s">
        <v>222</v>
      </c>
      <c r="D15" s="73" t="s">
        <v>287</v>
      </c>
      <c r="E15" s="73" t="s">
        <v>224</v>
      </c>
      <c r="F15" s="73" t="s">
        <v>223</v>
      </c>
      <c r="G15" s="73">
        <v>1</v>
      </c>
      <c r="H15" s="18">
        <v>270000</v>
      </c>
      <c r="I15" s="15"/>
    </row>
    <row r="16" spans="1:9" ht="15.75" thickBot="1">
      <c r="A16" s="15"/>
      <c r="B16" s="2">
        <v>14</v>
      </c>
      <c r="C16" s="73" t="s">
        <v>225</v>
      </c>
      <c r="D16" s="73" t="s">
        <v>288</v>
      </c>
      <c r="E16" s="73" t="s">
        <v>226</v>
      </c>
      <c r="F16" s="73" t="s">
        <v>227</v>
      </c>
      <c r="G16" s="73">
        <v>1</v>
      </c>
      <c r="H16" s="18">
        <v>394345.92</v>
      </c>
      <c r="I16" s="15"/>
    </row>
    <row r="17" spans="1:9" ht="30.75" thickBot="1">
      <c r="A17" s="15"/>
      <c r="B17" s="2">
        <v>15</v>
      </c>
      <c r="C17" s="73" t="s">
        <v>228</v>
      </c>
      <c r="D17" s="73" t="s">
        <v>273</v>
      </c>
      <c r="E17" s="73"/>
      <c r="F17" s="73"/>
      <c r="G17" s="73">
        <v>1</v>
      </c>
      <c r="H17" s="18">
        <v>74023.62</v>
      </c>
      <c r="I17" s="15"/>
    </row>
    <row r="18" spans="1:9" ht="15.75" thickBot="1">
      <c r="A18" s="15"/>
      <c r="B18" s="2">
        <v>16</v>
      </c>
      <c r="C18" s="73" t="s">
        <v>229</v>
      </c>
      <c r="D18" s="73" t="s">
        <v>125</v>
      </c>
      <c r="E18" s="73" t="s">
        <v>230</v>
      </c>
      <c r="F18" s="73"/>
      <c r="G18" s="73">
        <v>1</v>
      </c>
      <c r="H18" s="18">
        <v>32006.880000000001</v>
      </c>
      <c r="I18" s="15"/>
    </row>
    <row r="19" spans="1:9" ht="15.75" thickBot="1">
      <c r="A19" s="15"/>
      <c r="B19" s="2">
        <v>17</v>
      </c>
      <c r="C19" s="73" t="s">
        <v>229</v>
      </c>
      <c r="D19" s="73" t="s">
        <v>125</v>
      </c>
      <c r="E19" s="73" t="s">
        <v>230</v>
      </c>
      <c r="F19" s="73"/>
      <c r="G19" s="73">
        <v>1</v>
      </c>
      <c r="H19" s="18">
        <v>36828</v>
      </c>
      <c r="I19" s="15"/>
    </row>
    <row r="20" spans="1:9" ht="15.75" thickBot="1">
      <c r="A20" s="15"/>
      <c r="B20" s="2">
        <v>18</v>
      </c>
      <c r="C20" s="73" t="s">
        <v>231</v>
      </c>
      <c r="D20" s="73" t="s">
        <v>289</v>
      </c>
      <c r="E20" s="73"/>
      <c r="F20" s="73"/>
      <c r="G20" s="73">
        <v>4</v>
      </c>
      <c r="H20" s="18">
        <f>197932.8*4</f>
        <v>791731.19999999995</v>
      </c>
      <c r="I20" s="15"/>
    </row>
    <row r="21" spans="1:9" ht="15.75" thickBot="1">
      <c r="A21" s="15"/>
      <c r="B21" s="2">
        <v>19</v>
      </c>
      <c r="C21" s="73" t="s">
        <v>232</v>
      </c>
      <c r="D21" s="73" t="s">
        <v>290</v>
      </c>
      <c r="E21" s="73" t="s">
        <v>233</v>
      </c>
      <c r="F21" s="73" t="s">
        <v>234</v>
      </c>
      <c r="G21" s="73">
        <v>1</v>
      </c>
      <c r="H21" s="18">
        <v>451200</v>
      </c>
      <c r="I21" s="15"/>
    </row>
    <row r="22" spans="1:9" ht="15.75" thickBot="1">
      <c r="A22" s="15"/>
      <c r="B22" s="2">
        <v>20</v>
      </c>
      <c r="C22" s="73" t="s">
        <v>235</v>
      </c>
      <c r="D22" s="73" t="s">
        <v>290</v>
      </c>
      <c r="E22" s="73" t="s">
        <v>236</v>
      </c>
      <c r="F22" s="73" t="s">
        <v>234</v>
      </c>
      <c r="G22" s="73">
        <v>1</v>
      </c>
      <c r="H22" s="18">
        <v>508800</v>
      </c>
      <c r="I22" s="15"/>
    </row>
    <row r="23" spans="1:9" ht="15.75" thickBot="1">
      <c r="A23" s="15"/>
      <c r="B23" s="3">
        <v>21</v>
      </c>
      <c r="C23" s="74" t="s">
        <v>237</v>
      </c>
      <c r="D23" s="74" t="s">
        <v>291</v>
      </c>
      <c r="E23" s="74" t="s">
        <v>238</v>
      </c>
      <c r="F23" s="74" t="s">
        <v>239</v>
      </c>
      <c r="G23" s="74">
        <v>1</v>
      </c>
      <c r="H23" s="18">
        <v>300000</v>
      </c>
      <c r="I23" s="15"/>
    </row>
    <row r="24" spans="1:9" ht="15.75" thickBot="1">
      <c r="A24" s="15"/>
      <c r="B24" s="3">
        <v>22</v>
      </c>
      <c r="C24" s="74" t="s">
        <v>240</v>
      </c>
      <c r="D24" s="74" t="s">
        <v>241</v>
      </c>
      <c r="E24" s="74" t="s">
        <v>242</v>
      </c>
      <c r="F24" s="74" t="s">
        <v>243</v>
      </c>
      <c r="G24" s="74">
        <v>1</v>
      </c>
      <c r="H24" s="18">
        <v>246787.20000000001</v>
      </c>
      <c r="I24" s="15"/>
    </row>
    <row r="25" spans="1:9" ht="15.75" thickBot="1">
      <c r="A25" s="15"/>
      <c r="B25" s="44" t="s">
        <v>8</v>
      </c>
      <c r="C25" s="45"/>
      <c r="D25" s="45"/>
      <c r="E25" s="45"/>
      <c r="F25" s="45"/>
      <c r="G25" s="29">
        <f>SUM(G3:G24)</f>
        <v>28</v>
      </c>
      <c r="H25" s="7">
        <f>SUM(H3:H24)</f>
        <v>24485276.289999999</v>
      </c>
      <c r="I25" s="15"/>
    </row>
    <row r="26" spans="1:9" ht="30" customHeight="1">
      <c r="A26" s="15"/>
      <c r="B26" s="15"/>
      <c r="C26" s="15"/>
      <c r="D26" s="15"/>
      <c r="E26" s="15"/>
      <c r="F26" s="15"/>
      <c r="G26" s="15"/>
      <c r="H26" s="15"/>
      <c r="I26" s="15"/>
    </row>
  </sheetData>
  <mergeCells count="1">
    <mergeCell ref="B25:F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H7" sqref="H7"/>
    </sheetView>
  </sheetViews>
  <sheetFormatPr defaultRowHeight="15"/>
  <cols>
    <col min="1" max="1" width="8.5703125" customWidth="1"/>
    <col min="3" max="3" width="36.42578125" customWidth="1"/>
    <col min="4" max="4" width="27.85546875" customWidth="1"/>
    <col min="5" max="5" width="21.28515625" customWidth="1"/>
    <col min="6" max="6" width="26.7109375" customWidth="1"/>
    <col min="8" max="8" width="13.7109375" customWidth="1"/>
  </cols>
  <sheetData>
    <row r="1" spans="1:9" ht="32.25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 ht="15.75" thickBot="1">
      <c r="A2" s="15"/>
      <c r="B2" s="14" t="s">
        <v>0</v>
      </c>
      <c r="C2" s="8" t="s">
        <v>1</v>
      </c>
      <c r="D2" s="9" t="s">
        <v>6</v>
      </c>
      <c r="E2" s="9" t="s">
        <v>2</v>
      </c>
      <c r="F2" s="8" t="s">
        <v>3</v>
      </c>
      <c r="G2" s="10" t="s">
        <v>4</v>
      </c>
      <c r="H2" s="8" t="s">
        <v>5</v>
      </c>
      <c r="I2" s="15"/>
    </row>
    <row r="3" spans="1:9" ht="30">
      <c r="A3" s="15"/>
      <c r="B3" s="13">
        <v>1</v>
      </c>
      <c r="C3" s="73" t="s">
        <v>26</v>
      </c>
      <c r="D3" s="76" t="s">
        <v>283</v>
      </c>
      <c r="E3" s="76" t="s">
        <v>58</v>
      </c>
      <c r="F3" s="73" t="s">
        <v>30</v>
      </c>
      <c r="G3" s="77">
        <v>2</v>
      </c>
      <c r="H3" s="6">
        <f>937968.9*2</f>
        <v>1875937.8</v>
      </c>
      <c r="I3" s="15"/>
    </row>
    <row r="4" spans="1:9" ht="30">
      <c r="A4" s="15"/>
      <c r="B4" s="2">
        <v>2</v>
      </c>
      <c r="C4" s="73" t="s">
        <v>244</v>
      </c>
      <c r="D4" s="76" t="s">
        <v>292</v>
      </c>
      <c r="E4" s="76" t="s">
        <v>245</v>
      </c>
      <c r="F4" s="73"/>
      <c r="G4" s="77">
        <v>1</v>
      </c>
      <c r="H4" s="6">
        <v>447885.99</v>
      </c>
      <c r="I4" s="15"/>
    </row>
    <row r="5" spans="1:9">
      <c r="A5" s="15"/>
      <c r="B5" s="2">
        <v>3</v>
      </c>
      <c r="C5" s="73" t="s">
        <v>246</v>
      </c>
      <c r="D5" s="76" t="s">
        <v>247</v>
      </c>
      <c r="E5" s="76" t="s">
        <v>248</v>
      </c>
      <c r="F5" s="73"/>
      <c r="G5" s="77">
        <v>1</v>
      </c>
      <c r="H5" s="6">
        <v>2326860</v>
      </c>
      <c r="I5" s="15"/>
    </row>
    <row r="6" spans="1:9" ht="30">
      <c r="A6" s="15"/>
      <c r="B6" s="20">
        <v>4</v>
      </c>
      <c r="C6" s="95" t="s">
        <v>244</v>
      </c>
      <c r="D6" s="95" t="s">
        <v>292</v>
      </c>
      <c r="E6" s="95"/>
      <c r="F6" s="95" t="s">
        <v>249</v>
      </c>
      <c r="G6" s="95">
        <v>1</v>
      </c>
      <c r="H6" s="30">
        <v>445037</v>
      </c>
      <c r="I6" s="15"/>
    </row>
    <row r="7" spans="1:9">
      <c r="A7" s="15"/>
      <c r="B7" s="20">
        <v>5</v>
      </c>
      <c r="C7" s="95" t="s">
        <v>250</v>
      </c>
      <c r="D7" s="95" t="s">
        <v>264</v>
      </c>
      <c r="E7" s="95"/>
      <c r="F7" s="95" t="s">
        <v>251</v>
      </c>
      <c r="G7" s="95">
        <v>1</v>
      </c>
      <c r="H7" s="30">
        <v>2242000</v>
      </c>
      <c r="I7" s="15"/>
    </row>
    <row r="8" spans="1:9" ht="30">
      <c r="A8" s="15"/>
      <c r="B8" s="20">
        <v>6</v>
      </c>
      <c r="C8" s="95" t="s">
        <v>293</v>
      </c>
      <c r="D8" s="95" t="s">
        <v>294</v>
      </c>
      <c r="E8" s="95"/>
      <c r="F8" s="95" t="s">
        <v>252</v>
      </c>
      <c r="G8" s="95">
        <v>1</v>
      </c>
      <c r="H8" s="30">
        <v>81185</v>
      </c>
      <c r="I8" s="15"/>
    </row>
    <row r="9" spans="1:9" ht="30">
      <c r="A9" s="15"/>
      <c r="B9" s="20">
        <v>7</v>
      </c>
      <c r="C9" s="95" t="s">
        <v>253</v>
      </c>
      <c r="D9" s="95" t="s">
        <v>294</v>
      </c>
      <c r="E9" s="95"/>
      <c r="F9" s="95" t="s">
        <v>252</v>
      </c>
      <c r="G9" s="95">
        <v>1</v>
      </c>
      <c r="H9" s="30">
        <v>691083.33</v>
      </c>
      <c r="I9" s="15"/>
    </row>
    <row r="10" spans="1:9">
      <c r="A10" s="15"/>
      <c r="B10" s="20">
        <v>8</v>
      </c>
      <c r="C10" s="95" t="s">
        <v>254</v>
      </c>
      <c r="D10" s="95" t="s">
        <v>280</v>
      </c>
      <c r="E10" s="95"/>
      <c r="F10" s="95" t="s">
        <v>72</v>
      </c>
      <c r="G10" s="95">
        <v>1</v>
      </c>
      <c r="H10" s="30">
        <v>1800000</v>
      </c>
      <c r="I10" s="15"/>
    </row>
    <row r="11" spans="1:9" ht="30">
      <c r="A11" s="15"/>
      <c r="B11" s="20">
        <v>9</v>
      </c>
      <c r="C11" s="95" t="s">
        <v>255</v>
      </c>
      <c r="D11" s="95" t="s">
        <v>295</v>
      </c>
      <c r="E11" s="95"/>
      <c r="F11" s="95" t="s">
        <v>256</v>
      </c>
      <c r="G11" s="95">
        <v>1</v>
      </c>
      <c r="H11" s="30">
        <v>649920</v>
      </c>
      <c r="I11" s="15"/>
    </row>
    <row r="12" spans="1:9" ht="15.75" thickBot="1">
      <c r="A12" s="15"/>
      <c r="B12" s="21">
        <v>10</v>
      </c>
      <c r="C12" s="96" t="s">
        <v>131</v>
      </c>
      <c r="D12" s="96" t="s">
        <v>296</v>
      </c>
      <c r="E12" s="96"/>
      <c r="F12" s="96" t="s">
        <v>257</v>
      </c>
      <c r="G12" s="96">
        <v>4</v>
      </c>
      <c r="H12" s="31">
        <v>720000</v>
      </c>
      <c r="I12" s="15" t="s">
        <v>297</v>
      </c>
    </row>
    <row r="13" spans="1:9">
      <c r="A13" s="15"/>
      <c r="B13" s="19">
        <v>11</v>
      </c>
      <c r="C13" s="97" t="s">
        <v>258</v>
      </c>
      <c r="D13" s="97" t="s">
        <v>298</v>
      </c>
      <c r="E13" s="97"/>
      <c r="F13" s="97" t="s">
        <v>259</v>
      </c>
      <c r="G13" s="97">
        <v>1</v>
      </c>
      <c r="H13" s="32">
        <v>155520</v>
      </c>
      <c r="I13" s="15" t="s">
        <v>297</v>
      </c>
    </row>
    <row r="14" spans="1:9" ht="30">
      <c r="A14" s="15"/>
      <c r="B14" s="20">
        <v>12</v>
      </c>
      <c r="C14" s="95" t="s">
        <v>260</v>
      </c>
      <c r="D14" s="95" t="s">
        <v>283</v>
      </c>
      <c r="E14" s="95"/>
      <c r="F14" s="95" t="s">
        <v>30</v>
      </c>
      <c r="G14" s="95">
        <v>3</v>
      </c>
      <c r="H14" s="30">
        <v>3341335.8</v>
      </c>
      <c r="I14" s="15" t="s">
        <v>297</v>
      </c>
    </row>
    <row r="15" spans="1:9" ht="30">
      <c r="A15" s="15"/>
      <c r="B15" s="20">
        <v>13</v>
      </c>
      <c r="C15" s="95" t="s">
        <v>261</v>
      </c>
      <c r="D15" s="95" t="s">
        <v>299</v>
      </c>
      <c r="E15" s="95"/>
      <c r="F15" s="95" t="s">
        <v>262</v>
      </c>
      <c r="G15" s="95">
        <v>1</v>
      </c>
      <c r="H15" s="30">
        <v>144000</v>
      </c>
      <c r="I15" s="15" t="s">
        <v>297</v>
      </c>
    </row>
    <row r="16" spans="1:9" ht="15.75" thickBot="1">
      <c r="A16" s="15"/>
      <c r="B16" s="88" t="s">
        <v>8</v>
      </c>
      <c r="C16" s="89"/>
      <c r="D16" s="89"/>
      <c r="E16" s="89"/>
      <c r="F16" s="89"/>
      <c r="G16" s="98">
        <f>SUM(G3:G15)</f>
        <v>19</v>
      </c>
      <c r="H16" s="7">
        <f>SUM(H3:H15)</f>
        <v>14920764.920000002</v>
      </c>
      <c r="I16" s="15"/>
    </row>
    <row r="17" spans="1:9" ht="30.75" customHeight="1">
      <c r="A17" s="15"/>
      <c r="B17" s="15"/>
      <c r="C17" s="15"/>
      <c r="D17" s="15"/>
      <c r="E17" s="15"/>
      <c r="F17" s="15"/>
      <c r="G17" s="15"/>
      <c r="H17" s="15"/>
      <c r="I17" s="15"/>
    </row>
  </sheetData>
  <mergeCells count="1">
    <mergeCell ref="B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2019-04-14T14:12:33Z</dcterms:modified>
</cp:coreProperties>
</file>